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ichellebarnhardt/Downloads/"/>
    </mc:Choice>
  </mc:AlternateContent>
  <xr:revisionPtr revIDLastSave="0" documentId="13_ncr:1_{B8BCA9C2-804C-AC4B-90A5-4B25827AF2C8}" xr6:coauthVersionLast="47" xr6:coauthVersionMax="47" xr10:uidLastSave="{00000000-0000-0000-0000-000000000000}"/>
  <bookViews>
    <workbookView showHorizontalScroll="0" showSheetTabs="0" xWindow="1320" yWindow="500" windowWidth="30100" windowHeight="20200" activeTab="2" xr2:uid="{00000000-000D-0000-FFFF-FFFF00000000}"/>
  </bookViews>
  <sheets>
    <sheet name="Input" sheetId="3" state="hidden" r:id="rId1"/>
    <sheet name="Mix Calculator" sheetId="2" state="hidden" r:id="rId2"/>
    <sheet name="Asset Allocator &amp; Risk Quest." sheetId="4" r:id="rId3"/>
    <sheet name="Asset Allocator" sheetId="1" r:id="rId4"/>
  </sheets>
  <definedNames>
    <definedName name="__123Graph_A" hidden="1">'Asset Allocator'!#REF!</definedName>
    <definedName name="__123Graph_X" hidden="1">'Asset Allocator'!#REF!</definedName>
    <definedName name="_1__123Graph_ACHART_1" hidden="1">'Asset Allocator'!$C$42:$G$42</definedName>
    <definedName name="_2__123Graph_ACHART_2" hidden="1">'Asset Allocator'!#REF!</definedName>
    <definedName name="_3__123Graph_ACHART_3" hidden="1">'Asset Allocator'!#REF!</definedName>
    <definedName name="_4__123Graph_XCHART_1" hidden="1">'Asset Allocator'!$C$6:$G$6</definedName>
    <definedName name="_5__123Graph_XCHART_2" hidden="1">'Asset Allocator'!#REF!</definedName>
    <definedName name="_6__123Graph_XCHART_3" hidden="1">'Asset Allocator'!#REF!</definedName>
    <definedName name="_xlnm.Print_Area" localSheetId="2">'Asset Allocator &amp; Risk Quest.'!$B$9:$O$30</definedName>
  </definedNames>
  <calcPr calcId="191029"/>
  <webPublishObjects count="1">
    <webPublishObject id="20783" divId="Small Asset Allocator - IMD Course_20783" destinationFile="C:\Documents and Settings\LACHOWITZ\Desktop\IMD\Financial Planning Courses\Small Asset Allocator - IMD Course.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4" l="1"/>
  <c r="H43" i="4"/>
  <c r="H37" i="4"/>
  <c r="H50" i="4"/>
  <c r="H79" i="4"/>
  <c r="H86" i="4"/>
  <c r="H94" i="4"/>
  <c r="H101" i="4"/>
  <c r="H108" i="4"/>
  <c r="H115" i="4"/>
  <c r="H7" i="1"/>
  <c r="H8" i="1"/>
  <c r="H9" i="1"/>
  <c r="H10" i="1"/>
  <c r="H11" i="1"/>
  <c r="H12" i="1"/>
  <c r="H13" i="1"/>
  <c r="H14" i="1"/>
  <c r="H15" i="1"/>
  <c r="H16" i="1"/>
  <c r="H17" i="1"/>
  <c r="H18" i="1"/>
  <c r="B19" i="1"/>
  <c r="C19" i="1"/>
  <c r="D19" i="1"/>
  <c r="E19" i="1"/>
  <c r="F19" i="1"/>
  <c r="G19" i="1"/>
  <c r="H19" i="1"/>
  <c r="C22" i="1"/>
  <c r="D22" i="1"/>
  <c r="E22" i="1"/>
  <c r="F22" i="1"/>
  <c r="G22" i="1"/>
  <c r="H23" i="1"/>
  <c r="H24" i="1"/>
  <c r="H25" i="1"/>
  <c r="H26" i="1"/>
  <c r="H27" i="1"/>
  <c r="H28" i="1"/>
  <c r="H29" i="1"/>
  <c r="H30" i="1"/>
  <c r="H31" i="1"/>
  <c r="H32" i="1"/>
  <c r="H33" i="1"/>
  <c r="H34" i="1"/>
  <c r="H35" i="1"/>
  <c r="H36" i="1"/>
  <c r="H37" i="1"/>
  <c r="B38" i="1"/>
  <c r="C38" i="1"/>
  <c r="D38" i="1"/>
  <c r="E38" i="1"/>
  <c r="F38" i="1"/>
  <c r="G38" i="1"/>
  <c r="H38" i="1"/>
  <c r="B40" i="1"/>
  <c r="C40" i="1"/>
  <c r="D40" i="1"/>
  <c r="E40" i="1"/>
  <c r="F40" i="1"/>
  <c r="G40" i="1"/>
  <c r="H40" i="1"/>
  <c r="C42" i="1"/>
  <c r="D42" i="1"/>
  <c r="E42" i="1"/>
  <c r="F42" i="1"/>
  <c r="G42" i="1"/>
  <c r="H42" i="1"/>
  <c r="H43" i="1"/>
  <c r="C44" i="1"/>
  <c r="D44" i="1"/>
  <c r="E44" i="1"/>
  <c r="F44" i="1"/>
  <c r="G44" i="1"/>
  <c r="H44" i="1"/>
  <c r="C61" i="1"/>
  <c r="D61" i="1"/>
  <c r="E61" i="1"/>
  <c r="F61" i="1"/>
  <c r="G61" i="1"/>
  <c r="H62" i="1"/>
  <c r="H63" i="1"/>
  <c r="H64" i="1"/>
  <c r="H65" i="1"/>
  <c r="H66" i="1"/>
  <c r="H67" i="1"/>
  <c r="H68" i="1"/>
  <c r="H69" i="1"/>
  <c r="H70" i="1"/>
  <c r="H71" i="1"/>
  <c r="H72" i="1"/>
  <c r="H73" i="1"/>
  <c r="H74" i="1"/>
  <c r="H75" i="1"/>
  <c r="H76" i="1"/>
  <c r="H77" i="1"/>
  <c r="H78" i="1"/>
  <c r="H79" i="1"/>
  <c r="H80" i="1"/>
  <c r="B81" i="1"/>
  <c r="C81" i="1"/>
  <c r="D81" i="1"/>
  <c r="E81" i="1"/>
  <c r="F81" i="1"/>
  <c r="G81" i="1"/>
  <c r="H81" i="1"/>
  <c r="A82" i="1"/>
  <c r="C84" i="1"/>
  <c r="D84" i="1"/>
  <c r="E84" i="1"/>
  <c r="F84" i="1"/>
  <c r="G84" i="1"/>
  <c r="H85" i="1"/>
  <c r="H86" i="1"/>
  <c r="H87" i="1"/>
  <c r="H88" i="1"/>
  <c r="H89" i="1"/>
  <c r="H90" i="1"/>
  <c r="H91" i="1"/>
  <c r="H92" i="1"/>
  <c r="H93" i="1"/>
  <c r="H94" i="1"/>
  <c r="H95" i="1"/>
  <c r="H96" i="1"/>
  <c r="B97" i="1"/>
  <c r="C97" i="1"/>
  <c r="D97" i="1"/>
  <c r="E97" i="1"/>
  <c r="F97" i="1"/>
  <c r="G97" i="1"/>
  <c r="H97" i="1"/>
  <c r="A98" i="1"/>
  <c r="B99" i="1"/>
  <c r="C99" i="1"/>
  <c r="D99" i="1"/>
  <c r="E99" i="1"/>
  <c r="F99" i="1"/>
  <c r="G99" i="1"/>
  <c r="H99" i="1"/>
  <c r="C101" i="1"/>
  <c r="D101" i="1"/>
  <c r="E101" i="1"/>
  <c r="F101" i="1"/>
  <c r="G101" i="1"/>
  <c r="H101" i="1"/>
  <c r="C102" i="1"/>
  <c r="D102" i="1"/>
  <c r="E102" i="1"/>
  <c r="F102" i="1"/>
  <c r="G102" i="1"/>
  <c r="H102" i="1"/>
  <c r="H8" i="2"/>
  <c r="H9" i="2"/>
  <c r="H10" i="2"/>
  <c r="H11" i="2"/>
  <c r="H12" i="2"/>
  <c r="B15" i="2"/>
  <c r="C40" i="2" s="1"/>
  <c r="H15" i="2"/>
  <c r="B17" i="2"/>
  <c r="H16" i="2"/>
  <c r="H17" i="2"/>
  <c r="B20" i="2"/>
  <c r="H20" i="2"/>
  <c r="B21" i="2"/>
  <c r="H21" i="2"/>
  <c r="B22" i="2"/>
  <c r="H22" i="2"/>
  <c r="B23" i="2"/>
  <c r="H23" i="2"/>
  <c r="B26" i="2"/>
  <c r="H26" i="2"/>
  <c r="B27" i="2"/>
  <c r="H27" i="2"/>
  <c r="B28" i="2"/>
  <c r="H28" i="2"/>
  <c r="B29" i="2"/>
  <c r="H29" i="2"/>
  <c r="H30" i="2"/>
  <c r="B33" i="2"/>
  <c r="H33" i="2"/>
  <c r="B34" i="2"/>
  <c r="H34" i="2"/>
  <c r="B35" i="2"/>
  <c r="H35" i="2"/>
  <c r="B36" i="2"/>
  <c r="H36" i="2"/>
  <c r="F40" i="2"/>
  <c r="B16" i="2" l="1"/>
  <c r="E37" i="2"/>
  <c r="C37" i="2"/>
  <c r="F39" i="2"/>
  <c r="G40" i="2"/>
  <c r="G38" i="2"/>
  <c r="E40" i="2"/>
  <c r="C38" i="2"/>
  <c r="D37" i="2"/>
  <c r="D40" i="2"/>
  <c r="C39" i="2"/>
  <c r="F38" i="2"/>
  <c r="E38" i="2"/>
  <c r="D38" i="2"/>
  <c r="G37" i="2"/>
  <c r="D39" i="2"/>
  <c r="H122" i="4"/>
  <c r="H121" i="4"/>
  <c r="F123" i="4" s="1"/>
  <c r="D15" i="4" s="1"/>
  <c r="F37" i="2"/>
  <c r="E39" i="2"/>
  <c r="G39" i="2"/>
  <c r="B8" i="2" l="1"/>
  <c r="B12" i="2"/>
  <c r="B10" i="2"/>
  <c r="F41" i="2" l="1"/>
  <c r="F44" i="2" s="1"/>
  <c r="G18" i="4" s="1"/>
  <c r="G41" i="2"/>
  <c r="G44" i="2" s="1"/>
  <c r="G19" i="4" s="1"/>
  <c r="D41" i="2"/>
  <c r="D44" i="2" s="1"/>
  <c r="G16" i="4" s="1"/>
  <c r="C41" i="2"/>
  <c r="C44" i="2" s="1"/>
  <c r="E41" i="2"/>
  <c r="E44" i="2" s="1"/>
  <c r="G17" i="4" s="1"/>
  <c r="G15" i="4" l="1"/>
  <c r="G20" i="4" s="1"/>
  <c r="H44" i="2"/>
</calcChain>
</file>

<file path=xl/sharedStrings.xml><?xml version="1.0" encoding="utf-8"?>
<sst xmlns="http://schemas.openxmlformats.org/spreadsheetml/2006/main" count="212" uniqueCount="161">
  <si>
    <t>INVESTMENT PORTFOLIO ASSET ALLOCATION</t>
  </si>
  <si>
    <t>CURRENT ALLOCATION</t>
  </si>
  <si>
    <t>Personal Assets</t>
  </si>
  <si>
    <t>Amount</t>
  </si>
  <si>
    <t>Growth</t>
  </si>
  <si>
    <t xml:space="preserve">Personal Totals:     </t>
  </si>
  <si>
    <t>Retirement Assets</t>
  </si>
  <si>
    <t xml:space="preserve">Retirement Totals:     </t>
  </si>
  <si>
    <t xml:space="preserve">Grand Totals:     </t>
  </si>
  <si>
    <t>PROPOSED ALLOCATION</t>
  </si>
  <si>
    <t>Cash Equivalents</t>
  </si>
  <si>
    <t>Int'l Equity</t>
  </si>
  <si>
    <t>Grand Totals:</t>
  </si>
  <si>
    <t>Income (Bonds)</t>
  </si>
  <si>
    <t xml:space="preserve">  &lt;= This color denotes an asset with a decrease in value (or was sold completely).</t>
  </si>
  <si>
    <t xml:space="preserve">  &lt;= This color denotes an asset with an increase in value (or was newly acquired).</t>
  </si>
  <si>
    <t>CHANGE NEEDED:</t>
  </si>
  <si>
    <t>CURRENT ALLOCATION:</t>
  </si>
  <si>
    <t>GUIDELINE ALLOCATION:</t>
  </si>
  <si>
    <t>PROPOSED ALLOCATION:</t>
  </si>
  <si>
    <t>Aggressive Growth/Misc.</t>
  </si>
  <si>
    <t>name</t>
  </si>
  <si>
    <t>To Establish General Asset Allocation Guidelines for Your Investment Portfolio</t>
  </si>
  <si>
    <r>
      <t xml:space="preserve">ASSET CLASS CATEGORIES </t>
    </r>
    <r>
      <rPr>
        <b/>
        <sz val="10.35"/>
        <rFont val="Wingdings"/>
        <charset val="2"/>
      </rPr>
      <t></t>
    </r>
  </si>
  <si>
    <t>RISK CATEGORY</t>
  </si>
  <si>
    <t>Conservative</t>
  </si>
  <si>
    <t>Moderately Conservative</t>
  </si>
  <si>
    <t>Moderate</t>
  </si>
  <si>
    <t>Moderately Aggressive</t>
  </si>
  <si>
    <t>Aggressive</t>
  </si>
  <si>
    <t>PORTFOLIO INCOME NEEDED</t>
  </si>
  <si>
    <t>Low (&lt; 3% yield)</t>
  </si>
  <si>
    <t>Medium (3% - 5% yield)</t>
  </si>
  <si>
    <t>High (&gt; 5% yield)</t>
  </si>
  <si>
    <t>INVESTABLE ASSETS</t>
  </si>
  <si>
    <t>Under $150,000</t>
  </si>
  <si>
    <t>Over $500,000</t>
  </si>
  <si>
    <t>INCOME</t>
  </si>
  <si>
    <t>$50,000 to $75,000</t>
  </si>
  <si>
    <t>Retired</t>
  </si>
  <si>
    <t>AGE</t>
  </si>
  <si>
    <t>0 to 34</t>
  </si>
  <si>
    <t>35 to 55</t>
  </si>
  <si>
    <t>Over 55 and Working</t>
  </si>
  <si>
    <t>Over 65</t>
  </si>
  <si>
    <t>ALLOCATION</t>
  </si>
  <si>
    <t>GUIDELINE:</t>
  </si>
  <si>
    <t>Asset Allocation Guideline Mix Calculator</t>
  </si>
  <si>
    <t>Risk Category</t>
  </si>
  <si>
    <t>Portfolio Income Need</t>
  </si>
  <si>
    <t>Investable Assets</t>
  </si>
  <si>
    <t>Under $50,000</t>
  </si>
  <si>
    <t>$75,000 to $125,000</t>
  </si>
  <si>
    <t>Income</t>
  </si>
  <si>
    <t>Age</t>
  </si>
  <si>
    <t>Risk Choices</t>
  </si>
  <si>
    <t>Years</t>
  </si>
  <si>
    <t>Percent</t>
  </si>
  <si>
    <t>Currency</t>
  </si>
  <si>
    <t>USD</t>
  </si>
  <si>
    <t>EUR</t>
  </si>
  <si>
    <t>CHF</t>
  </si>
  <si>
    <t>Asset Class</t>
  </si>
  <si>
    <t>Total</t>
  </si>
  <si>
    <t>Percentage</t>
  </si>
  <si>
    <t>Input Selections</t>
  </si>
  <si>
    <t>Choices</t>
  </si>
  <si>
    <t>Labels</t>
  </si>
  <si>
    <t>US Dollars</t>
  </si>
  <si>
    <t>$150,001 to $250,000</t>
  </si>
  <si>
    <t>$250,001 to $500,000</t>
  </si>
  <si>
    <t>Over $125,000</t>
  </si>
  <si>
    <t>Selection</t>
  </si>
  <si>
    <t>Low risk (I want maximum attention to be paid to minimizing what I said in the above statement.)</t>
  </si>
  <si>
    <t>Low to medium risk (I want a lot of attention paid to minimizing what I said in the above statement.)</t>
  </si>
  <si>
    <t>Medium to high risk (I want moderate attention paid to minimizing what I said in the above statement.)</t>
  </si>
  <si>
    <t>High risk (I want little attention to be paid to minimizing what I said in the above statement.)</t>
  </si>
  <si>
    <t>B</t>
  </si>
  <si>
    <t>A</t>
  </si>
  <si>
    <t>C</t>
  </si>
  <si>
    <t>D</t>
  </si>
  <si>
    <t>10 Question -Risk Profiling Questionnaire</t>
  </si>
  <si>
    <t>Questions</t>
  </si>
  <si>
    <t>5% to 7% average annual return.</t>
  </si>
  <si>
    <t>7% to 9% average annual return.</t>
  </si>
  <si>
    <t>9% to 11% average annual return.</t>
  </si>
  <si>
    <t>Portfolio A (where you’ll make anywhere between -$100 to +$700, or -1% to +7% over the next year.)</t>
  </si>
  <si>
    <t>Portfolio B (where you’ll make anywhere between -$300 to +$900, or -3% to +9% over the next year.)</t>
  </si>
  <si>
    <t>Portfolio C (where you’ll make anywhere between -$600 to +$1,100, or -6% to +11% over the next year.)</t>
  </si>
  <si>
    <t>Chart for Question 4</t>
  </si>
  <si>
    <t>I am satisfied with my investments just keeping pace with the rate of inflation, or being slightly above. I am willing to forego returns higher than inflation in order to limit the risk in my investments.</t>
  </si>
  <si>
    <t>I prefer to achieve returns that are slightly to moderately above the rate of inflation (2% to 4% higher). I am willing to assume some risk in my investments in order to achieve such returns.</t>
  </si>
  <si>
    <t>I prefer to achieve returns that are moderately above the rate of inflation (5% to 7% higher). I am willing to assume higher risk in my investments in order to achieve such returns.</t>
  </si>
  <si>
    <t xml:space="preserve">A </t>
  </si>
  <si>
    <t>I do not want the possibility of substantial fluctuations in the value of my portfolio. I prefer to minimize all fluctuations in the value of my portfolio.</t>
  </si>
  <si>
    <t>Loss of 1% to 5%. (Note: It’s normal for even a conservative portfolio to lose money sometimes.)</t>
  </si>
  <si>
    <t>Loss of 6% to 10%.</t>
  </si>
  <si>
    <t>Loss of 11% to 20%.</t>
  </si>
  <si>
    <t>I am worried that there may be significant changes for the worse on the horizon.</t>
  </si>
  <si>
    <t>Everything seems stable and okay for now, but I’m still worried.</t>
  </si>
  <si>
    <t>Everything seems stable and okay for the foreseeable future, and may improve.</t>
  </si>
  <si>
    <t>One year or less.</t>
  </si>
  <si>
    <t>Over a period of from 1 to 5 years.</t>
  </si>
  <si>
    <t>Over a period of from 6 to 10 years.</t>
  </si>
  <si>
    <t>I plan to take out 25% or more from my portfolio in the next year.</t>
  </si>
  <si>
    <t>I plan to take out between 10% and 25% of my portfolio in the next year.</t>
  </si>
  <si>
    <t>I plan to take out less than 10% of my portfolio in the next year.</t>
  </si>
  <si>
    <t>Your Risk Profile in this survey is classified as</t>
  </si>
  <si>
    <t>Your 5 Asset Class Allocation</t>
  </si>
  <si>
    <t>Take Survey Below</t>
  </si>
  <si>
    <t>International and Emerging Market Stocks</t>
  </si>
  <si>
    <t>Aggressive Growth Stocks: E.g. Small Cap, Sectors, Tangibles</t>
  </si>
  <si>
    <t>Cash and Cash Equivalents</t>
  </si>
  <si>
    <t>Income (Government and Corporate Bonds)</t>
  </si>
  <si>
    <t>Large Cap - Growth Stocks</t>
  </si>
  <si>
    <t>Instructions - Fill in the 4 input cells (with yellow background) below under the column Choices.</t>
  </si>
  <si>
    <t>Part A</t>
  </si>
  <si>
    <t>Part B</t>
  </si>
  <si>
    <t>Part C</t>
  </si>
  <si>
    <t>Instructions: For questions 1-10, Use the drop down arrow in each selection (yellow) cell below to choose your answer: A, B, C or D</t>
  </si>
  <si>
    <t>Basic Asset Class Allocator</t>
  </si>
  <si>
    <t>Personal Definition of Risk</t>
  </si>
  <si>
    <t>When you are finished: (Please print the results (Parts A and B) of your asset allocation and take them with you to class #2)</t>
  </si>
  <si>
    <t>Instructions: Write your Own Definition of Risk - E.g. Risk means losing more than 20% of my investment portfolio value in one year.</t>
  </si>
  <si>
    <t>Over 11% average annual return.</t>
  </si>
  <si>
    <t>Portfolio D (where you'll make anywhere between -$1,000 to +$1,300, or -10% to +13% the next year.)</t>
  </si>
  <si>
    <t>I prefer that my investments achieve returns much higher than the rate of inflation (&gt;7% higher). I am willing to assume significant risk in order to achieve returns that are much higher than inflation.</t>
  </si>
  <si>
    <t>I can tolerate large fluctuations in my portfolio (  &gt;10%) in order to increase the potential of achieving returns much higher than inflation over the long term.</t>
  </si>
  <si>
    <t>Loss of more than 20%.</t>
  </si>
  <si>
    <t>Everything seems like it will improve substantially over the foreseeable future.</t>
  </si>
  <si>
    <t>More than 10 years, or over my lifetime.</t>
  </si>
  <si>
    <t>I have no plans on making any lump-sum distributions in the next year.</t>
  </si>
  <si>
    <t xml:space="preserve">(Note this guideline is for educational purposes only and can be used as a basis of discussion with your own advisor(s): </t>
  </si>
  <si>
    <t>You should make investment decisions only with the assistance of  your own personal financial advisor(s)); the information here should not be seen as personal advice to you.)</t>
  </si>
  <si>
    <t>The following 3 part exercise is meant to achieve the following:</t>
  </si>
  <si>
    <t>A) Provide a basic asset allocation based on your profile (educational use only)</t>
  </si>
  <si>
    <t>B) Get you to think and define what is your personal definition of risk</t>
  </si>
  <si>
    <t>C) To help you estimate your risk tolerance through a ten question survey: (Risk tolerance is different than your ability to assume risk.)</t>
  </si>
  <si>
    <r>
      <t>(1)</t>
    </r>
    <r>
      <rPr>
        <sz val="12"/>
        <rFont val="Calibri"/>
        <family val="2"/>
      </rPr>
      <t xml:space="preserve"> Using the definition of risk you wrote above, indicate the general level of investment risk you are willing to accept. (Note: Risk and return are linked, meaning that one generally cannot get a high rate of investment return without assuming a high level of investment risk.)</t>
    </r>
  </si>
  <si>
    <r>
      <t>A</t>
    </r>
    <r>
      <rPr>
        <sz val="12"/>
        <rFont val="Calibri"/>
        <family val="2"/>
      </rPr>
      <t xml:space="preserve">  </t>
    </r>
  </si>
  <si>
    <r>
      <t xml:space="preserve">C </t>
    </r>
    <r>
      <rPr>
        <sz val="12"/>
        <rFont val="Calibri"/>
        <family val="2"/>
      </rPr>
      <t xml:space="preserve"> </t>
    </r>
  </si>
  <si>
    <r>
      <t>D</t>
    </r>
    <r>
      <rPr>
        <sz val="12"/>
        <rFont val="Calibri"/>
        <family val="2"/>
      </rPr>
      <t xml:space="preserve">  </t>
    </r>
  </si>
  <si>
    <r>
      <t>(2)</t>
    </r>
    <r>
      <rPr>
        <sz val="12"/>
        <rFont val="Calibri"/>
        <family val="2"/>
      </rPr>
      <t xml:space="preserve"> What is the rate of return goal for your total combined investment portfolio? (Note: Having 100% of your assets in a </t>
    </r>
    <r>
      <rPr>
        <b/>
        <sz val="12"/>
        <rFont val="Calibri"/>
        <family val="2"/>
      </rPr>
      <t>large basket of large stocks</t>
    </r>
    <r>
      <rPr>
        <sz val="12"/>
        <rFont val="Calibri"/>
        <family val="2"/>
      </rPr>
      <t xml:space="preserve"> (S&amp;P500) has had an average return of about 11% over the last 75 years. Having 100% of your assets in a </t>
    </r>
    <r>
      <rPr>
        <b/>
        <sz val="12"/>
        <rFont val="Calibri"/>
        <family val="2"/>
      </rPr>
      <t xml:space="preserve">large basket of small stocks </t>
    </r>
    <r>
      <rPr>
        <sz val="12"/>
        <rFont val="Calibri"/>
        <family val="2"/>
      </rPr>
      <t>has had an average return of about 13% over the last 75 years. Having more than 70% of your assets invested in stocks is considered to be taking very high risk.)</t>
    </r>
  </si>
  <si>
    <r>
      <t>B</t>
    </r>
    <r>
      <rPr>
        <sz val="12"/>
        <rFont val="Calibri"/>
        <family val="2"/>
      </rPr>
      <t xml:space="preserve">  </t>
    </r>
  </si>
  <si>
    <r>
      <t>(3)</t>
    </r>
    <r>
      <rPr>
        <sz val="12"/>
        <rFont val="Calibri"/>
        <family val="2"/>
      </rPr>
      <t xml:space="preserve"> Which of the following best describes your investment objectives &amp; temperament?</t>
    </r>
  </si>
  <si>
    <r>
      <t>INCOME</t>
    </r>
    <r>
      <rPr>
        <sz val="12"/>
        <rFont val="Calibri"/>
        <family val="2"/>
      </rPr>
      <t>: Preservation of capital with major emphasis on generating current investment income. Most investment income will be withdrawn and spent. E.g., I want the portfolio to produce income to live off of (either now or in the near future) while minimizing risks of principal loss.</t>
    </r>
  </si>
  <si>
    <r>
      <t>Income and Growth:</t>
    </r>
    <r>
      <rPr>
        <sz val="12"/>
        <rFont val="Calibri"/>
        <family val="2"/>
      </rPr>
      <t xml:space="preserve"> A combination of current income, preservation of capital, and capital appreciation, with the primary consideration being preservation of capital and current income. Some income will be withdrawn. E.g., I want the portfolio to produce income, but also provide enough principal growth so the income will keep pace, or outpace, inflation over a long-time horizon.</t>
    </r>
  </si>
  <si>
    <r>
      <t>Growth and Income:</t>
    </r>
    <r>
      <rPr>
        <sz val="12"/>
        <rFont val="Calibri"/>
        <family val="2"/>
      </rPr>
      <t xml:space="preserve"> A combination of capital appreciation and current income, with the primary consideration being growth of capital. Most income will be reinvested. E.g., I want the portfolio to grow moderately to accumulate wealth for future goals.</t>
    </r>
  </si>
  <si>
    <r>
      <t>Growth:</t>
    </r>
    <r>
      <rPr>
        <sz val="12"/>
        <rFont val="Calibri"/>
        <family val="2"/>
      </rPr>
      <t xml:space="preserve"> Maximum capital appreciation (long-term growth), accepting higher risk and volatility, with little or no income expected or withdrawn. E.g., I want the portfolio to grow substantially to accumulate wealth for future goals.</t>
    </r>
  </si>
  <si>
    <r>
      <t>(4)</t>
    </r>
    <r>
      <rPr>
        <sz val="12"/>
        <rFont val="Calibri"/>
        <family val="2"/>
      </rPr>
      <t xml:space="preserve"> The chart above shows the one-year profit/loss on a $10,000 investment from four different portfolios. Assume you have an equal chance of getting any random positive or negative return within each portfolio’s range (do not assume you’ll get the average of the minimum and maximum return). Which </t>
    </r>
    <r>
      <rPr>
        <u/>
        <sz val="12"/>
        <rFont val="Calibri"/>
        <family val="2"/>
      </rPr>
      <t>one</t>
    </r>
    <r>
      <rPr>
        <sz val="12"/>
        <rFont val="Calibri"/>
        <family val="2"/>
      </rPr>
      <t xml:space="preserve"> portfolio would you choose?</t>
    </r>
  </si>
  <si>
    <r>
      <t>(5)</t>
    </r>
    <r>
      <rPr>
        <sz val="12"/>
        <rFont val="Calibri"/>
        <family val="2"/>
      </rPr>
      <t xml:space="preserve"> How do you feel about inflation and its impact on your investments? (Note: The U.S. annual inflation rate has averaged about 3.25% since 1926, but has also been over 10% several years in that period. Switzerland is the only country whose inflation has averaged less than the US at around 3%.)</t>
    </r>
  </si>
  <si>
    <r>
      <t>A</t>
    </r>
    <r>
      <rPr>
        <sz val="12"/>
        <rFont val="Calibri"/>
        <family val="2"/>
      </rPr>
      <t xml:space="preserve"> </t>
    </r>
  </si>
  <si>
    <r>
      <t>B</t>
    </r>
    <r>
      <rPr>
        <sz val="12"/>
        <rFont val="Calibri"/>
        <family val="2"/>
      </rPr>
      <t xml:space="preserve"> </t>
    </r>
  </si>
  <si>
    <r>
      <t>C</t>
    </r>
    <r>
      <rPr>
        <sz val="12"/>
        <rFont val="Calibri"/>
        <family val="2"/>
      </rPr>
      <t xml:space="preserve"> </t>
    </r>
  </si>
  <si>
    <r>
      <t>(6)</t>
    </r>
    <r>
      <rPr>
        <sz val="12"/>
        <rFont val="Calibri"/>
        <family val="2"/>
      </rPr>
      <t xml:space="preserve"> How do you feel about short-term (one year or less) fluctuations in the value of your portfolio? (Note: a ±5% fluctuation over one year in a $10,000 investment would mean its value would fluctuate between $9,500 and $10,500 over the year.)</t>
    </r>
  </si>
  <si>
    <t>I can tolerate small to moderate fluctuations in my portfolio (±1% to ±5%) in order to attempt to outpace inflation over the long term.</t>
  </si>
  <si>
    <t>I can tolerate moderate to high amounts of fluctuations in my portfolio (±6% to ±10%) in order to attempt to achieve returns higher than inflation over the long term.</t>
  </si>
  <si>
    <r>
      <t>(7)</t>
    </r>
    <r>
      <rPr>
        <sz val="12"/>
        <rFont val="Calibri"/>
        <family val="2"/>
      </rPr>
      <t xml:space="preserve"> Given the fact that it’s normal for the value of investment portfolios to fluctuate year to year, what would you consider to be the maximum acceptable loss to your portfolio over a one-year time frame?</t>
    </r>
  </si>
  <si>
    <r>
      <t>(8)</t>
    </r>
    <r>
      <rPr>
        <sz val="12"/>
        <rFont val="Calibri"/>
        <family val="2"/>
      </rPr>
      <t xml:space="preserve"> How do you see your overall personal and business situation changing in the next few years regarding your family’s employment, cash flow, health, legal, taxes, and potential for unforeseen financial expenditures?</t>
    </r>
  </si>
  <si>
    <r>
      <t>9)</t>
    </r>
    <r>
      <rPr>
        <sz val="12"/>
        <rFont val="Calibri"/>
        <family val="2"/>
      </rPr>
      <t xml:space="preserve"> Once you start withdrawing money, over how much time do you anticipate withdrawing it?</t>
    </r>
  </si>
  <si>
    <r>
      <t>(10)</t>
    </r>
    <r>
      <rPr>
        <sz val="12"/>
        <rFont val="Calibri"/>
        <family val="2"/>
      </rPr>
      <t xml:space="preserve"> If you plan on taking any lump-sum withdrawals from your portfolio in the next year, approximately how much would it be? (Note: This is </t>
    </r>
    <r>
      <rPr>
        <u/>
        <sz val="12"/>
        <rFont val="Calibri"/>
        <family val="2"/>
      </rPr>
      <t>in addition</t>
    </r>
    <r>
      <rPr>
        <sz val="12"/>
        <rFont val="Calibri"/>
        <family val="2"/>
      </rPr>
      <t xml:space="preserve"> to any regular monthly income distributions.)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</si>
</sst>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0.0%"/>
    <numFmt numFmtId="165" formatCode="&quot;$&quot;#,##0.0_);\(&quot;$&quot;#,##0.0\)"/>
    <numFmt numFmtId="166" formatCode="_(* #,##0_);_(* \(#,##0\);_(* &quot;-&quot;??_);_(@_)"/>
  </numFmts>
  <fonts count="32" x14ac:knownFonts="1">
    <font>
      <sz val="12"/>
      <name val="Times New Roman"/>
    </font>
    <font>
      <sz val="10"/>
      <name val="Arial"/>
      <family val="2"/>
    </font>
    <font>
      <b/>
      <sz val="20"/>
      <name val="Times New Roman"/>
      <family val="1"/>
    </font>
    <font>
      <b/>
      <sz val="12"/>
      <name val="Times New Roman"/>
      <family val="1"/>
    </font>
    <font>
      <sz val="11"/>
      <name val="Times New Roman"/>
      <family val="1"/>
    </font>
    <font>
      <b/>
      <sz val="11"/>
      <name val="Times New Roman"/>
      <family val="1"/>
    </font>
    <font>
      <b/>
      <sz val="14"/>
      <name val="Times New Roman"/>
      <family val="1"/>
    </font>
    <font>
      <sz val="10"/>
      <name val="Times New Roman"/>
      <family val="1"/>
    </font>
    <font>
      <b/>
      <sz val="16"/>
      <name val="Times New Roman"/>
      <family val="1"/>
    </font>
    <font>
      <sz val="12"/>
      <name val="Times New Roman"/>
      <family val="1"/>
    </font>
    <font>
      <b/>
      <i/>
      <sz val="14"/>
      <name val="Times New Roman"/>
      <family val="1"/>
    </font>
    <font>
      <b/>
      <sz val="20"/>
      <name val="Times New Roman"/>
      <family val="1"/>
    </font>
    <font>
      <b/>
      <sz val="10"/>
      <name val="Times New Roman"/>
      <family val="1"/>
    </font>
    <font>
      <b/>
      <sz val="10.35"/>
      <name val="Wingdings"/>
      <charset val="2"/>
    </font>
    <font>
      <b/>
      <sz val="10"/>
      <name val="Times New Roman"/>
      <family val="1"/>
    </font>
    <font>
      <b/>
      <sz val="12"/>
      <name val="Times New Roman"/>
      <family val="1"/>
    </font>
    <font>
      <b/>
      <sz val="26"/>
      <name val="Times New Roman"/>
      <family val="1"/>
    </font>
    <font>
      <sz val="8"/>
      <name val="Times New Roman"/>
      <family val="1"/>
    </font>
    <font>
      <sz val="12"/>
      <name val="Calibri"/>
      <family val="2"/>
    </font>
    <font>
      <b/>
      <sz val="14"/>
      <name val="Calibri"/>
      <family val="2"/>
    </font>
    <font>
      <sz val="14"/>
      <name val="Calibri"/>
      <family val="2"/>
    </font>
    <font>
      <b/>
      <sz val="12"/>
      <color theme="1"/>
      <name val="Calibri"/>
      <family val="2"/>
    </font>
    <font>
      <b/>
      <sz val="20"/>
      <name val="Calibri"/>
      <family val="2"/>
    </font>
    <font>
      <b/>
      <sz val="24"/>
      <name val="Calibri"/>
      <family val="2"/>
    </font>
    <font>
      <i/>
      <sz val="12"/>
      <color theme="1"/>
      <name val="Calibri"/>
      <family val="2"/>
    </font>
    <font>
      <b/>
      <sz val="12"/>
      <name val="Calibri"/>
      <family val="2"/>
    </font>
    <font>
      <b/>
      <sz val="10"/>
      <name val="Calibri"/>
      <family val="2"/>
    </font>
    <font>
      <b/>
      <sz val="18"/>
      <name val="Calibri"/>
      <family val="2"/>
    </font>
    <font>
      <u/>
      <sz val="12"/>
      <name val="Calibri"/>
      <family val="2"/>
    </font>
    <font>
      <b/>
      <i/>
      <sz val="10"/>
      <name val="Calibri"/>
      <family val="2"/>
    </font>
    <font>
      <b/>
      <i/>
      <sz val="11"/>
      <name val="Calibri"/>
      <family val="2"/>
    </font>
    <font>
      <i/>
      <sz val="12"/>
      <name val="Calibri"/>
      <family val="2"/>
    </font>
  </fonts>
  <fills count="1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6"/>
        <bgColor indexed="64"/>
      </patternFill>
    </fill>
    <fill>
      <patternFill patternType="solid">
        <fgColor indexed="18"/>
        <bgColor indexed="64"/>
      </patternFill>
    </fill>
    <fill>
      <patternFill patternType="solid">
        <fgColor indexed="53"/>
        <bgColor indexed="64"/>
      </patternFill>
    </fill>
    <fill>
      <patternFill patternType="solid">
        <fgColor indexed="19"/>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64"/>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64"/>
      </left>
      <right style="thin">
        <color indexed="8"/>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right style="thin">
        <color indexed="8"/>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64"/>
      </left>
      <right/>
      <top style="medium">
        <color indexed="64"/>
      </top>
      <bottom style="medium">
        <color indexed="8"/>
      </bottom>
      <diagonal/>
    </border>
    <border>
      <left style="thin">
        <color indexed="8"/>
      </left>
      <right/>
      <top style="medium">
        <color indexed="64"/>
      </top>
      <bottom style="medium">
        <color indexed="8"/>
      </bottom>
      <diagonal/>
    </border>
    <border>
      <left style="medium">
        <color indexed="64"/>
      </left>
      <right style="medium">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8"/>
      </left>
      <right/>
      <top style="medium">
        <color indexed="8"/>
      </top>
      <bottom style="medium">
        <color indexed="64"/>
      </bottom>
      <diagonal/>
    </border>
    <border>
      <left style="medium">
        <color indexed="64"/>
      </left>
      <right style="medium">
        <color indexed="8"/>
      </right>
      <top style="medium">
        <color indexed="8"/>
      </top>
      <bottom style="medium">
        <color indexed="64"/>
      </bottom>
      <diagonal/>
    </border>
    <border>
      <left style="thin">
        <color indexed="8"/>
      </left>
      <right style="thin">
        <color indexed="64"/>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style="medium">
        <color indexed="8"/>
      </right>
      <top style="medium">
        <color indexed="8"/>
      </top>
      <bottom style="medium">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3"/>
      </left>
      <right/>
      <top style="medium">
        <color indexed="64"/>
      </top>
      <bottom style="medium">
        <color indexed="63"/>
      </bottom>
      <diagonal/>
    </border>
    <border>
      <left style="medium">
        <color indexed="64"/>
      </left>
      <right style="thin">
        <color indexed="64"/>
      </right>
      <top style="medium">
        <color indexed="64"/>
      </top>
      <bottom style="medium">
        <color indexed="63"/>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3"/>
      </bottom>
      <diagonal/>
    </border>
    <border>
      <left style="thin">
        <color indexed="64"/>
      </left>
      <right style="medium">
        <color indexed="64"/>
      </right>
      <top style="medium">
        <color indexed="64"/>
      </top>
      <bottom style="medium">
        <color indexed="63"/>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1">
    <xf numFmtId="0" fontId="0" fillId="0" borderId="0" xfId="0"/>
    <xf numFmtId="0" fontId="2" fillId="0" borderId="0" xfId="0" applyFont="1" applyAlignment="1" applyProtection="1">
      <alignment horizontal="centerContinuous" vertical="center"/>
      <protection hidden="1"/>
    </xf>
    <xf numFmtId="0" fontId="9" fillId="0" borderId="0" xfId="0" applyFont="1" applyAlignment="1" applyProtection="1">
      <alignment horizontal="centerContinuous" vertical="center"/>
      <protection hidden="1"/>
    </xf>
    <xf numFmtId="0" fontId="0" fillId="0" borderId="0" xfId="0" applyAlignment="1" applyProtection="1">
      <alignment vertical="center"/>
      <protection hidden="1"/>
    </xf>
    <xf numFmtId="0" fontId="9" fillId="0" borderId="0" xfId="0" applyFont="1" applyAlignment="1" applyProtection="1">
      <alignment vertical="center"/>
      <protection hidden="1"/>
    </xf>
    <xf numFmtId="0" fontId="3" fillId="0" borderId="0" xfId="0" applyFont="1" applyAlignment="1" applyProtection="1">
      <alignment horizontal="centerContinuous" vertical="center"/>
      <protection hidden="1"/>
    </xf>
    <xf numFmtId="0" fontId="10" fillId="0" borderId="0" xfId="0" applyFont="1" applyAlignment="1" applyProtection="1">
      <alignment horizontal="centerContinuous" vertical="center"/>
      <protection hidden="1"/>
    </xf>
    <xf numFmtId="0" fontId="9" fillId="0" borderId="0" xfId="0" applyFont="1" applyAlignment="1" applyProtection="1">
      <alignment horizontal="center" vertical="center"/>
      <protection hidden="1"/>
    </xf>
    <xf numFmtId="0" fontId="8" fillId="2" borderId="1" xfId="0" applyFont="1" applyFill="1" applyBorder="1" applyAlignment="1" applyProtection="1">
      <alignment horizontal="centerContinuous" vertical="center"/>
      <protection hidden="1"/>
    </xf>
    <xf numFmtId="0" fontId="8" fillId="2" borderId="2" xfId="0" applyFont="1" applyFill="1" applyBorder="1" applyAlignment="1" applyProtection="1">
      <alignment horizontal="centerContinuous" vertical="center"/>
      <protection hidden="1"/>
    </xf>
    <xf numFmtId="0" fontId="8" fillId="2" borderId="3" xfId="0" applyFont="1" applyFill="1" applyBorder="1" applyAlignment="1" applyProtection="1">
      <alignment horizontal="centerContinuous" vertical="center"/>
      <protection hidden="1"/>
    </xf>
    <xf numFmtId="0" fontId="6" fillId="3" borderId="4" xfId="0" applyFont="1" applyFill="1" applyBorder="1" applyAlignment="1" applyProtection="1">
      <alignment horizontal="center" vertical="center" wrapText="1"/>
      <protection hidden="1"/>
    </xf>
    <xf numFmtId="5" fontId="3" fillId="3" borderId="5" xfId="0" applyNumberFormat="1"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5" fillId="7" borderId="9" xfId="0" applyFont="1" applyFill="1" applyBorder="1" applyAlignment="1" applyProtection="1">
      <alignment horizontal="center" vertical="center" wrapText="1"/>
      <protection hidden="1"/>
    </xf>
    <xf numFmtId="0" fontId="5" fillId="8" borderId="10"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4" fillId="0" borderId="11" xfId="0" applyFont="1" applyBorder="1" applyAlignment="1" applyProtection="1">
      <alignment horizontal="center" vertical="center"/>
      <protection hidden="1"/>
    </xf>
    <xf numFmtId="5" fontId="9" fillId="0" borderId="12" xfId="0" applyNumberFormat="1" applyFont="1" applyBorder="1" applyAlignment="1" applyProtection="1">
      <alignment horizontal="center" vertical="center"/>
      <protection hidden="1"/>
    </xf>
    <xf numFmtId="5" fontId="7" fillId="0" borderId="13" xfId="0" applyNumberFormat="1" applyFont="1" applyBorder="1" applyAlignment="1" applyProtection="1">
      <alignment horizontal="center" vertical="center"/>
      <protection hidden="1"/>
    </xf>
    <xf numFmtId="5" fontId="7" fillId="0" borderId="11" xfId="0" applyNumberFormat="1" applyFont="1" applyBorder="1" applyAlignment="1" applyProtection="1">
      <alignment horizontal="center" vertical="center"/>
      <protection hidden="1"/>
    </xf>
    <xf numFmtId="5" fontId="7" fillId="0" borderId="14" xfId="0" applyNumberFormat="1" applyFont="1" applyBorder="1" applyAlignment="1" applyProtection="1">
      <alignment horizontal="center" vertical="center"/>
      <protection hidden="1"/>
    </xf>
    <xf numFmtId="5" fontId="7" fillId="0" borderId="15" xfId="0" applyNumberFormat="1" applyFont="1" applyBorder="1" applyAlignment="1" applyProtection="1">
      <alignment horizontal="center" vertical="center"/>
      <protection hidden="1"/>
    </xf>
    <xf numFmtId="0" fontId="3" fillId="3" borderId="4" xfId="0" applyFont="1" applyFill="1" applyBorder="1" applyAlignment="1" applyProtection="1">
      <alignment horizontal="right" vertical="center"/>
      <protection hidden="1"/>
    </xf>
    <xf numFmtId="5" fontId="3" fillId="3" borderId="16" xfId="0" applyNumberFormat="1" applyFont="1" applyFill="1" applyBorder="1" applyAlignment="1" applyProtection="1">
      <alignment horizontal="center" vertical="center"/>
      <protection hidden="1"/>
    </xf>
    <xf numFmtId="5" fontId="3" fillId="4" borderId="17" xfId="0" applyNumberFormat="1" applyFont="1" applyFill="1" applyBorder="1" applyAlignment="1" applyProtection="1">
      <alignment horizontal="center" vertical="center"/>
      <protection hidden="1"/>
    </xf>
    <xf numFmtId="5" fontId="3" fillId="5" borderId="7" xfId="0" applyNumberFormat="1" applyFont="1" applyFill="1" applyBorder="1" applyAlignment="1" applyProtection="1">
      <alignment horizontal="center" vertical="center"/>
      <protection hidden="1"/>
    </xf>
    <xf numFmtId="5" fontId="3" fillId="6" borderId="18" xfId="0" applyNumberFormat="1" applyFont="1" applyFill="1" applyBorder="1" applyAlignment="1" applyProtection="1">
      <alignment horizontal="center" vertical="center"/>
      <protection hidden="1"/>
    </xf>
    <xf numFmtId="5" fontId="3" fillId="7" borderId="19" xfId="0" applyNumberFormat="1" applyFont="1" applyFill="1" applyBorder="1" applyAlignment="1" applyProtection="1">
      <alignment horizontal="center" vertical="center"/>
      <protection hidden="1"/>
    </xf>
    <xf numFmtId="5" fontId="3" fillId="8" borderId="20" xfId="0" applyNumberFormat="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5" fontId="9" fillId="0" borderId="21" xfId="0" applyNumberFormat="1" applyFont="1" applyBorder="1" applyAlignment="1" applyProtection="1">
      <alignment horizontal="center" vertical="center"/>
      <protection hidden="1"/>
    </xf>
    <xf numFmtId="5" fontId="7" fillId="0" borderId="22" xfId="0" applyNumberFormat="1" applyFont="1" applyBorder="1" applyAlignment="1" applyProtection="1">
      <alignment horizontal="center" vertical="center"/>
      <protection hidden="1"/>
    </xf>
    <xf numFmtId="5" fontId="7" fillId="0" borderId="23" xfId="0" applyNumberFormat="1" applyFont="1" applyBorder="1" applyAlignment="1" applyProtection="1">
      <alignment horizontal="center" vertical="center"/>
      <protection hidden="1"/>
    </xf>
    <xf numFmtId="5" fontId="7" fillId="0" borderId="24" xfId="0" applyNumberFormat="1" applyFont="1" applyBorder="1" applyAlignment="1" applyProtection="1">
      <alignment horizontal="center" vertical="center"/>
      <protection hidden="1"/>
    </xf>
    <xf numFmtId="5" fontId="3" fillId="7" borderId="9" xfId="0" applyNumberFormat="1" applyFont="1" applyFill="1" applyBorder="1" applyAlignment="1" applyProtection="1">
      <alignment horizontal="center" vertical="center"/>
      <protection hidden="1"/>
    </xf>
    <xf numFmtId="5" fontId="3" fillId="8" borderId="10" xfId="0" applyNumberFormat="1" applyFont="1" applyFill="1" applyBorder="1" applyAlignment="1" applyProtection="1">
      <alignment horizontal="center" vertical="center"/>
      <protection hidden="1"/>
    </xf>
    <xf numFmtId="0" fontId="9" fillId="0" borderId="0" xfId="0" applyFont="1" applyFill="1" applyAlignment="1" applyProtection="1">
      <alignment vertical="center"/>
      <protection hidden="1"/>
    </xf>
    <xf numFmtId="0" fontId="6" fillId="3" borderId="4" xfId="0" applyFont="1" applyFill="1" applyBorder="1" applyAlignment="1" applyProtection="1">
      <alignment horizontal="right" vertical="center"/>
      <protection hidden="1"/>
    </xf>
    <xf numFmtId="0" fontId="3" fillId="3" borderId="25" xfId="0" applyFont="1" applyFill="1" applyBorder="1" applyAlignment="1" applyProtection="1">
      <alignment horizontal="centerContinuous" vertical="center"/>
      <protection hidden="1"/>
    </xf>
    <xf numFmtId="0" fontId="3" fillId="3" borderId="26" xfId="0" applyFont="1" applyFill="1" applyBorder="1" applyAlignment="1" applyProtection="1">
      <alignment horizontal="centerContinuous" vertical="center"/>
      <protection hidden="1"/>
    </xf>
    <xf numFmtId="164" fontId="3" fillId="4" borderId="4" xfId="0" applyNumberFormat="1" applyFont="1" applyFill="1" applyBorder="1" applyAlignment="1" applyProtection="1">
      <alignment horizontal="center" vertical="center"/>
      <protection hidden="1"/>
    </xf>
    <xf numFmtId="164" fontId="3" fillId="5" borderId="7" xfId="0" applyNumberFormat="1" applyFont="1" applyFill="1" applyBorder="1" applyAlignment="1" applyProtection="1">
      <alignment horizontal="center" vertical="center"/>
      <protection hidden="1"/>
    </xf>
    <xf numFmtId="164" fontId="3" fillId="6" borderId="8" xfId="0" applyNumberFormat="1" applyFont="1" applyFill="1" applyBorder="1" applyAlignment="1" applyProtection="1">
      <alignment horizontal="center" vertical="center"/>
      <protection hidden="1"/>
    </xf>
    <xf numFmtId="164" fontId="3" fillId="7" borderId="9" xfId="0" applyNumberFormat="1" applyFont="1" applyFill="1" applyBorder="1" applyAlignment="1" applyProtection="1">
      <alignment horizontal="center" vertical="center"/>
      <protection hidden="1"/>
    </xf>
    <xf numFmtId="164" fontId="3" fillId="8" borderId="10" xfId="0" applyNumberFormat="1" applyFont="1" applyFill="1" applyBorder="1" applyAlignment="1" applyProtection="1">
      <alignment horizontal="center" vertical="center"/>
      <protection hidden="1"/>
    </xf>
    <xf numFmtId="0" fontId="3" fillId="3" borderId="4" xfId="0" applyFont="1" applyFill="1" applyBorder="1" applyAlignment="1" applyProtection="1">
      <alignment horizontal="centerContinuous" vertical="center"/>
      <protection hidden="1"/>
    </xf>
    <xf numFmtId="0" fontId="3" fillId="3" borderId="16" xfId="0" applyFont="1" applyFill="1" applyBorder="1" applyAlignment="1" applyProtection="1">
      <alignment horizontal="centerContinuous" vertical="center"/>
      <protection hidden="1"/>
    </xf>
    <xf numFmtId="0" fontId="3" fillId="0" borderId="0" xfId="0" applyFont="1" applyBorder="1" applyAlignment="1" applyProtection="1">
      <alignment horizontal="centerContinuous" vertical="center"/>
      <protection hidden="1"/>
    </xf>
    <xf numFmtId="9" fontId="3" fillId="0" borderId="0" xfId="0" applyNumberFormat="1" applyFont="1" applyBorder="1" applyAlignment="1" applyProtection="1">
      <alignment horizontal="center" vertical="center"/>
      <protection hidden="1"/>
    </xf>
    <xf numFmtId="5" fontId="9" fillId="0" borderId="0" xfId="0" applyNumberFormat="1" applyFont="1" applyAlignment="1" applyProtection="1">
      <alignment horizontal="center" vertical="center"/>
      <protection hidden="1"/>
    </xf>
    <xf numFmtId="0" fontId="6" fillId="3" borderId="27" xfId="0" applyFont="1" applyFill="1" applyBorder="1" applyAlignment="1" applyProtection="1">
      <alignment horizontal="center" vertical="center" wrapText="1"/>
      <protection hidden="1"/>
    </xf>
    <xf numFmtId="0" fontId="5" fillId="4" borderId="28" xfId="0" applyFont="1" applyFill="1" applyBorder="1" applyAlignment="1" applyProtection="1">
      <alignment horizontal="center" vertical="center" wrapText="1"/>
      <protection hidden="1"/>
    </xf>
    <xf numFmtId="0" fontId="5" fillId="5" borderId="29" xfId="0" applyFont="1" applyFill="1" applyBorder="1" applyAlignment="1" applyProtection="1">
      <alignment horizontal="center" vertical="center" wrapText="1"/>
      <protection hidden="1"/>
    </xf>
    <xf numFmtId="0" fontId="5" fillId="6" borderId="30" xfId="0" applyFont="1" applyFill="1" applyBorder="1" applyAlignment="1" applyProtection="1">
      <alignment horizontal="center" vertical="center" wrapText="1"/>
      <protection hidden="1"/>
    </xf>
    <xf numFmtId="0" fontId="5" fillId="7" borderId="31" xfId="0" applyFont="1" applyFill="1" applyBorder="1" applyAlignment="1" applyProtection="1">
      <alignment horizontal="center" vertical="center" wrapText="1"/>
      <protection hidden="1"/>
    </xf>
    <xf numFmtId="0" fontId="5" fillId="8" borderId="32" xfId="0" applyFont="1" applyFill="1" applyBorder="1" applyAlignment="1" applyProtection="1">
      <alignment horizontal="center" vertical="center" wrapText="1"/>
      <protection hidden="1"/>
    </xf>
    <xf numFmtId="165" fontId="0" fillId="0" borderId="0" xfId="0" applyNumberFormat="1" applyAlignment="1" applyProtection="1">
      <alignment vertical="center"/>
      <protection hidden="1"/>
    </xf>
    <xf numFmtId="0" fontId="3" fillId="3" borderId="33" xfId="0" quotePrefix="1" applyFont="1" applyFill="1" applyBorder="1" applyAlignment="1" applyProtection="1">
      <alignment horizontal="center" vertical="center"/>
      <protection hidden="1"/>
    </xf>
    <xf numFmtId="5" fontId="3" fillId="3" borderId="34" xfId="0" applyNumberFormat="1" applyFont="1" applyFill="1" applyBorder="1" applyAlignment="1" applyProtection="1">
      <alignment horizontal="center" vertical="center"/>
      <protection hidden="1"/>
    </xf>
    <xf numFmtId="5" fontId="3" fillId="4" borderId="35" xfId="0" applyNumberFormat="1" applyFont="1" applyFill="1" applyBorder="1" applyAlignment="1" applyProtection="1">
      <alignment horizontal="center" vertical="center"/>
      <protection hidden="1"/>
    </xf>
    <xf numFmtId="5" fontId="3" fillId="5" borderId="36" xfId="0" applyNumberFormat="1" applyFont="1" applyFill="1" applyBorder="1" applyAlignment="1" applyProtection="1">
      <alignment horizontal="center" vertical="center"/>
      <protection hidden="1"/>
    </xf>
    <xf numFmtId="5" fontId="3" fillId="6" borderId="37" xfId="0" applyNumberFormat="1" applyFont="1" applyFill="1" applyBorder="1" applyAlignment="1" applyProtection="1">
      <alignment horizontal="center" vertical="center"/>
      <protection hidden="1"/>
    </xf>
    <xf numFmtId="5" fontId="3" fillId="7" borderId="37" xfId="0" applyNumberFormat="1" applyFont="1" applyFill="1" applyBorder="1" applyAlignment="1" applyProtection="1">
      <alignment horizontal="center" vertical="center"/>
      <protection hidden="1"/>
    </xf>
    <xf numFmtId="5" fontId="3" fillId="8" borderId="38" xfId="0" applyNumberFormat="1"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5" fontId="3" fillId="4" borderId="6" xfId="0" applyNumberFormat="1" applyFont="1" applyFill="1" applyBorder="1" applyAlignment="1" applyProtection="1">
      <alignment horizontal="center" vertical="center"/>
      <protection hidden="1"/>
    </xf>
    <xf numFmtId="5" fontId="3" fillId="5" borderId="39" xfId="0" applyNumberFormat="1" applyFont="1" applyFill="1" applyBorder="1" applyAlignment="1" applyProtection="1">
      <alignment horizontal="center" vertical="center"/>
      <protection hidden="1"/>
    </xf>
    <xf numFmtId="5" fontId="3" fillId="6" borderId="40" xfId="0" applyNumberFormat="1" applyFont="1" applyFill="1" applyBorder="1" applyAlignment="1" applyProtection="1">
      <alignment horizontal="center" vertical="center"/>
      <protection hidden="1"/>
    </xf>
    <xf numFmtId="5" fontId="3" fillId="7" borderId="40" xfId="0" applyNumberFormat="1" applyFont="1" applyFill="1" applyBorder="1" applyAlignment="1" applyProtection="1">
      <alignment horizontal="center" vertical="center"/>
      <protection hidden="1"/>
    </xf>
    <xf numFmtId="5" fontId="3" fillId="8" borderId="16" xfId="0" applyNumberFormat="1" applyFont="1" applyFill="1" applyBorder="1" applyAlignment="1" applyProtection="1">
      <alignment horizontal="center" vertical="center"/>
      <protection hidden="1"/>
    </xf>
    <xf numFmtId="5" fontId="3" fillId="0" borderId="0" xfId="0" applyNumberFormat="1" applyFont="1" applyBorder="1" applyAlignment="1" applyProtection="1">
      <alignment horizontal="center" vertical="center"/>
      <protection hidden="1"/>
    </xf>
    <xf numFmtId="0" fontId="6" fillId="3" borderId="4" xfId="0" quotePrefix="1" applyFont="1" applyFill="1" applyBorder="1" applyAlignment="1" applyProtection="1">
      <alignment horizontal="center" vertical="center"/>
      <protection hidden="1"/>
    </xf>
    <xf numFmtId="5" fontId="3" fillId="6" borderId="9" xfId="0" applyNumberFormat="1" applyFont="1" applyFill="1" applyBorder="1" applyAlignment="1" applyProtection="1">
      <alignment horizontal="center" vertical="center"/>
      <protection hidden="1"/>
    </xf>
    <xf numFmtId="164" fontId="3" fillId="4" borderId="6" xfId="0" applyNumberFormat="1" applyFont="1" applyFill="1" applyBorder="1" applyAlignment="1" applyProtection="1">
      <alignment horizontal="center" vertical="center"/>
      <protection hidden="1"/>
    </xf>
    <xf numFmtId="164" fontId="3" fillId="5" borderId="39" xfId="0" applyNumberFormat="1" applyFont="1" applyFill="1" applyBorder="1" applyAlignment="1" applyProtection="1">
      <alignment horizontal="center" vertical="center"/>
      <protection hidden="1"/>
    </xf>
    <xf numFmtId="164" fontId="3" fillId="6" borderId="9" xfId="0" applyNumberFormat="1" applyFont="1" applyFill="1" applyBorder="1" applyAlignment="1" applyProtection="1">
      <alignment horizontal="center" vertical="center"/>
      <protection hidden="1"/>
    </xf>
    <xf numFmtId="0" fontId="9" fillId="0" borderId="0" xfId="0" applyFont="1" applyFill="1" applyAlignment="1" applyProtection="1">
      <alignment horizontal="center" vertical="center"/>
      <protection hidden="1"/>
    </xf>
    <xf numFmtId="5" fontId="0" fillId="9" borderId="41" xfId="0" applyNumberFormat="1" applyFill="1" applyBorder="1" applyAlignment="1" applyProtection="1">
      <alignment vertical="center"/>
      <protection hidden="1"/>
    </xf>
    <xf numFmtId="0" fontId="0" fillId="0" borderId="0" xfId="0" applyBorder="1" applyAlignment="1" applyProtection="1">
      <alignment vertical="center"/>
      <protection hidden="1"/>
    </xf>
    <xf numFmtId="5" fontId="0" fillId="0" borderId="0" xfId="0" applyNumberFormat="1" applyBorder="1" applyAlignment="1" applyProtection="1">
      <alignment vertical="center"/>
      <protection hidden="1"/>
    </xf>
    <xf numFmtId="0" fontId="0" fillId="10" borderId="41" xfId="0" applyFill="1" applyBorder="1" applyAlignment="1" applyProtection="1">
      <alignment vertical="center"/>
      <protection hidden="1"/>
    </xf>
    <xf numFmtId="164" fontId="0" fillId="0" borderId="0" xfId="0" applyNumberFormat="1" applyAlignment="1" applyProtection="1">
      <alignment vertical="center"/>
      <protection hidden="1"/>
    </xf>
    <xf numFmtId="5" fontId="0" fillId="0" borderId="0" xfId="0" applyNumberFormat="1" applyAlignment="1" applyProtection="1">
      <alignment vertical="center"/>
      <protection hidden="1"/>
    </xf>
    <xf numFmtId="0" fontId="4" fillId="0" borderId="11" xfId="0" applyFont="1" applyFill="1" applyBorder="1" applyAlignment="1" applyProtection="1">
      <alignment horizontal="center" vertical="center"/>
      <protection hidden="1"/>
    </xf>
    <xf numFmtId="5" fontId="9" fillId="0" borderId="12" xfId="0" applyNumberFormat="1" applyFont="1" applyFill="1" applyBorder="1" applyAlignment="1" applyProtection="1">
      <alignment horizontal="center" vertical="center"/>
      <protection hidden="1"/>
    </xf>
    <xf numFmtId="5" fontId="7" fillId="0" borderId="13" xfId="0" applyNumberFormat="1" applyFont="1" applyFill="1" applyBorder="1" applyAlignment="1" applyProtection="1">
      <alignment horizontal="center" vertical="center"/>
      <protection hidden="1"/>
    </xf>
    <xf numFmtId="5" fontId="7" fillId="0" borderId="11" xfId="0" applyNumberFormat="1" applyFont="1" applyFill="1" applyBorder="1" applyAlignment="1" applyProtection="1">
      <alignment horizontal="center" vertical="center"/>
      <protection hidden="1"/>
    </xf>
    <xf numFmtId="5" fontId="7" fillId="0" borderId="14" xfId="0" applyNumberFormat="1" applyFont="1" applyFill="1" applyBorder="1" applyAlignment="1" applyProtection="1">
      <alignment horizontal="center" vertical="center"/>
      <protection hidden="1"/>
    </xf>
    <xf numFmtId="5" fontId="7" fillId="0" borderId="15" xfId="0" applyNumberFormat="1"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5" fontId="7" fillId="0" borderId="43" xfId="0" applyNumberFormat="1"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5" fontId="9" fillId="0" borderId="45" xfId="0" applyNumberFormat="1" applyFont="1" applyFill="1" applyBorder="1" applyAlignment="1" applyProtection="1">
      <alignment horizontal="center" vertical="center"/>
      <protection hidden="1"/>
    </xf>
    <xf numFmtId="5" fontId="7" fillId="0" borderId="44" xfId="0" applyNumberFormat="1" applyFont="1" applyFill="1" applyBorder="1" applyAlignment="1" applyProtection="1">
      <alignment horizontal="center" vertical="center"/>
      <protection hidden="1"/>
    </xf>
    <xf numFmtId="5" fontId="7" fillId="0" borderId="46" xfId="0" applyNumberFormat="1" applyFont="1" applyFill="1" applyBorder="1" applyAlignment="1" applyProtection="1">
      <alignment horizontal="center" vertical="center"/>
      <protection hidden="1"/>
    </xf>
    <xf numFmtId="5" fontId="7" fillId="0" borderId="47" xfId="0" applyNumberFormat="1" applyFont="1" applyFill="1" applyBorder="1" applyAlignment="1" applyProtection="1">
      <alignment horizontal="center" vertical="center"/>
      <protection hidden="1"/>
    </xf>
    <xf numFmtId="5" fontId="7" fillId="0" borderId="48" xfId="0" applyNumberFormat="1" applyFont="1" applyFill="1" applyBorder="1" applyAlignment="1" applyProtection="1">
      <alignment horizontal="center" vertical="center"/>
      <protection hidden="1"/>
    </xf>
    <xf numFmtId="5" fontId="9" fillId="0" borderId="21" xfId="0" applyNumberFormat="1" applyFont="1" applyFill="1" applyBorder="1" applyAlignment="1" applyProtection="1">
      <alignment horizontal="center" vertical="center"/>
      <protection hidden="1"/>
    </xf>
    <xf numFmtId="5" fontId="7" fillId="0" borderId="22" xfId="0" applyNumberFormat="1" applyFont="1" applyFill="1" applyBorder="1" applyAlignment="1" applyProtection="1">
      <alignment horizontal="center" vertical="center"/>
      <protection hidden="1"/>
    </xf>
    <xf numFmtId="5" fontId="7" fillId="0" borderId="23" xfId="0" applyNumberFormat="1" applyFont="1" applyFill="1" applyBorder="1" applyAlignment="1" applyProtection="1">
      <alignment horizontal="center" vertical="center"/>
      <protection hidden="1"/>
    </xf>
    <xf numFmtId="5" fontId="7" fillId="0" borderId="24" xfId="0" applyNumberFormat="1" applyFont="1" applyFill="1" applyBorder="1" applyAlignment="1" applyProtection="1">
      <alignment horizontal="center" vertical="center"/>
      <protection hidden="1"/>
    </xf>
    <xf numFmtId="5" fontId="9" fillId="0" borderId="0" xfId="0" applyNumberFormat="1" applyFont="1" applyAlignment="1" applyProtection="1">
      <alignment vertical="center"/>
      <protection hidden="1"/>
    </xf>
    <xf numFmtId="49" fontId="11" fillId="0" borderId="0" xfId="0" applyNumberFormat="1" applyFont="1" applyAlignment="1" applyProtection="1">
      <alignment horizontal="centerContinuous" vertical="center"/>
      <protection hidden="1"/>
    </xf>
    <xf numFmtId="1" fontId="11" fillId="0" borderId="0" xfId="0" applyNumberFormat="1" applyFont="1" applyAlignment="1" applyProtection="1">
      <alignment horizontal="center" vertical="center"/>
      <protection hidden="1"/>
    </xf>
    <xf numFmtId="0" fontId="11" fillId="0" borderId="0" xfId="0" applyFont="1" applyAlignment="1" applyProtection="1">
      <alignment horizontal="centerContinuous" vertical="center"/>
      <protection hidden="1"/>
    </xf>
    <xf numFmtId="0" fontId="11" fillId="0" borderId="0" xfId="0" applyFont="1" applyAlignment="1" applyProtection="1">
      <alignment horizontal="left" vertical="center"/>
      <protection hidden="1"/>
    </xf>
    <xf numFmtId="49" fontId="6" fillId="0" borderId="0" xfId="0" applyNumberFormat="1" applyFont="1" applyAlignment="1" applyProtection="1">
      <alignment horizontal="centerContinuous" vertical="center"/>
      <protection hidden="1"/>
    </xf>
    <xf numFmtId="1" fontId="6" fillId="0" borderId="0" xfId="0" applyNumberFormat="1" applyFont="1" applyAlignment="1" applyProtection="1">
      <alignment horizontal="center" vertical="center"/>
      <protection hidden="1"/>
    </xf>
    <xf numFmtId="0" fontId="12" fillId="0" borderId="0" xfId="0" applyFont="1" applyAlignment="1" applyProtection="1">
      <alignment horizontal="centerContinuous" vertical="center"/>
      <protection hidden="1"/>
    </xf>
    <xf numFmtId="0" fontId="12" fillId="0" borderId="0" xfId="0" applyFont="1" applyAlignment="1" applyProtection="1">
      <alignment horizontal="left" vertical="center"/>
      <protection hidden="1"/>
    </xf>
    <xf numFmtId="49" fontId="0" fillId="0" borderId="0" xfId="0" applyNumberFormat="1" applyAlignment="1" applyProtection="1">
      <alignment vertical="center"/>
      <protection hidden="1"/>
    </xf>
    <xf numFmtId="1"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1" fontId="0" fillId="0" borderId="0" xfId="0" applyNumberFormat="1" applyAlignment="1" applyProtection="1">
      <alignment horizontal="center"/>
      <protection hidden="1"/>
    </xf>
    <xf numFmtId="49" fontId="6" fillId="0" borderId="2" xfId="0" applyNumberFormat="1" applyFont="1" applyFill="1" applyBorder="1" applyAlignment="1" applyProtection="1">
      <alignment horizontal="center" vertical="center" wrapText="1"/>
      <protection hidden="1"/>
    </xf>
    <xf numFmtId="1" fontId="0" fillId="0" borderId="0" xfId="0" applyNumberFormat="1" applyFill="1" applyAlignment="1" applyProtection="1">
      <alignment horizontal="center"/>
      <protection hidden="1"/>
    </xf>
    <xf numFmtId="0" fontId="14" fillId="0" borderId="0" xfId="0" applyFont="1" applyFill="1" applyBorder="1" applyAlignment="1" applyProtection="1">
      <alignment horizontal="center" vertical="center" wrapText="1"/>
      <protection hidden="1"/>
    </xf>
    <xf numFmtId="0" fontId="0" fillId="0" borderId="0" xfId="0" applyFill="1" applyAlignment="1" applyProtection="1">
      <alignment horizontal="left" vertical="center"/>
      <protection hidden="1"/>
    </xf>
    <xf numFmtId="0" fontId="0" fillId="0" borderId="0" xfId="0" applyFill="1" applyAlignment="1" applyProtection="1">
      <alignment horizontal="center" vertical="center" wrapText="1"/>
      <protection hidden="1"/>
    </xf>
    <xf numFmtId="49" fontId="0" fillId="0" borderId="49" xfId="0" applyNumberFormat="1" applyBorder="1" applyAlignment="1" applyProtection="1">
      <alignment horizontal="center" vertical="center" wrapText="1"/>
      <protection hidden="1"/>
    </xf>
    <xf numFmtId="1" fontId="0" fillId="0" borderId="50" xfId="0" applyNumberFormat="1" applyFill="1" applyBorder="1" applyAlignment="1" applyProtection="1">
      <alignment horizontal="center" vertical="center" wrapText="1"/>
      <protection hidden="1"/>
    </xf>
    <xf numFmtId="0" fontId="0" fillId="0" borderId="51" xfId="0" applyFill="1" applyBorder="1" applyAlignment="1" applyProtection="1">
      <alignment horizontal="center" vertical="center" wrapText="1"/>
      <protection hidden="1"/>
    </xf>
    <xf numFmtId="0" fontId="0" fillId="0" borderId="50" xfId="0" applyFill="1" applyBorder="1" applyAlignment="1" applyProtection="1">
      <alignment horizontal="centerContinuous" vertical="center" wrapText="1"/>
      <protection hidden="1"/>
    </xf>
    <xf numFmtId="0" fontId="0" fillId="0" borderId="52" xfId="0" applyFill="1" applyBorder="1" applyAlignment="1" applyProtection="1">
      <alignment horizontal="center" vertical="center" wrapText="1"/>
      <protection hidden="1"/>
    </xf>
    <xf numFmtId="0" fontId="0" fillId="0" borderId="53" xfId="0" applyFill="1" applyBorder="1" applyAlignment="1" applyProtection="1">
      <alignment horizontal="center" vertical="center" wrapText="1"/>
      <protection hidden="1"/>
    </xf>
    <xf numFmtId="49" fontId="0" fillId="0" borderId="54" xfId="0" applyNumberFormat="1" applyFill="1" applyBorder="1" applyAlignment="1" applyProtection="1">
      <alignment horizontal="center" vertical="center" wrapText="1"/>
      <protection hidden="1"/>
    </xf>
    <xf numFmtId="0" fontId="0" fillId="0" borderId="55" xfId="0" applyFill="1" applyBorder="1" applyAlignment="1" applyProtection="1">
      <alignment horizontal="centerContinuous" vertical="center" wrapText="1"/>
      <protection hidden="1"/>
    </xf>
    <xf numFmtId="0" fontId="0" fillId="0" borderId="13" xfId="0" applyFill="1" applyBorder="1" applyAlignment="1" applyProtection="1">
      <alignment horizontal="centerContinuous" vertical="center" wrapText="1"/>
      <protection hidden="1"/>
    </xf>
    <xf numFmtId="0" fontId="0" fillId="0" borderId="56" xfId="0" applyFill="1" applyBorder="1" applyAlignment="1" applyProtection="1">
      <alignment horizontal="center" vertical="center" wrapText="1"/>
      <protection hidden="1"/>
    </xf>
    <xf numFmtId="0" fontId="0" fillId="0" borderId="57" xfId="0" applyFill="1" applyBorder="1" applyAlignment="1" applyProtection="1">
      <alignment horizontal="center" vertical="center" wrapText="1"/>
      <protection hidden="1"/>
    </xf>
    <xf numFmtId="0" fontId="0" fillId="0" borderId="58" xfId="0" applyFill="1" applyBorder="1" applyAlignment="1" applyProtection="1">
      <alignment horizontal="center" vertical="center" wrapText="1"/>
      <protection hidden="1"/>
    </xf>
    <xf numFmtId="49" fontId="0" fillId="0" borderId="59" xfId="0" applyNumberFormat="1" applyFill="1" applyBorder="1" applyAlignment="1" applyProtection="1">
      <alignment horizontal="center" vertical="center" wrapText="1"/>
      <protection hidden="1"/>
    </xf>
    <xf numFmtId="0" fontId="0" fillId="0" borderId="60" xfId="0" applyFill="1" applyBorder="1" applyAlignment="1" applyProtection="1">
      <alignment horizontal="center" vertical="center" wrapText="1"/>
      <protection hidden="1"/>
    </xf>
    <xf numFmtId="0" fontId="0" fillId="0" borderId="61" xfId="0" applyFill="1" applyBorder="1" applyAlignment="1" applyProtection="1">
      <alignment horizontal="center" vertical="center" wrapText="1"/>
      <protection hidden="1"/>
    </xf>
    <xf numFmtId="0" fontId="0" fillId="0" borderId="62" xfId="0" applyFill="1" applyBorder="1" applyAlignment="1" applyProtection="1">
      <alignment horizontal="center" vertical="center" wrapText="1"/>
      <protection hidden="1"/>
    </xf>
    <xf numFmtId="49" fontId="0" fillId="0" borderId="63" xfId="0" applyNumberFormat="1" applyFill="1" applyBorder="1" applyAlignment="1" applyProtection="1">
      <alignment horizontal="center" vertical="center" wrapText="1"/>
      <protection hidden="1"/>
    </xf>
    <xf numFmtId="0" fontId="0" fillId="0" borderId="64" xfId="0" applyFill="1" applyBorder="1" applyAlignment="1" applyProtection="1">
      <alignment horizontal="center" vertical="center" wrapText="1"/>
      <protection hidden="1"/>
    </xf>
    <xf numFmtId="0" fontId="0" fillId="0" borderId="65" xfId="0" applyFill="1" applyBorder="1" applyAlignment="1" applyProtection="1">
      <alignment horizontal="centerContinuous" vertical="center" wrapText="1"/>
      <protection hidden="1"/>
    </xf>
    <xf numFmtId="0" fontId="0" fillId="0" borderId="66" xfId="0" applyFill="1" applyBorder="1" applyAlignment="1" applyProtection="1">
      <alignment horizontal="center" vertical="center" wrapText="1"/>
      <protection hidden="1"/>
    </xf>
    <xf numFmtId="0" fontId="0" fillId="0" borderId="67" xfId="0" applyFill="1" applyBorder="1" applyAlignment="1" applyProtection="1">
      <alignment horizontal="center" vertical="center" wrapText="1"/>
      <protection hidden="1"/>
    </xf>
    <xf numFmtId="0" fontId="0" fillId="0" borderId="0" xfId="0" applyProtection="1">
      <protection hidden="1"/>
    </xf>
    <xf numFmtId="49" fontId="0" fillId="0" borderId="68" xfId="0" applyNumberFormat="1" applyFill="1" applyBorder="1" applyAlignment="1" applyProtection="1">
      <alignment horizontal="center" vertical="center" wrapText="1"/>
      <protection hidden="1"/>
    </xf>
    <xf numFmtId="1" fontId="0" fillId="0" borderId="12" xfId="0" applyNumberFormat="1" applyFill="1" applyBorder="1" applyAlignment="1" applyProtection="1">
      <alignment horizontal="center" vertical="center" wrapText="1"/>
      <protection hidden="1"/>
    </xf>
    <xf numFmtId="0" fontId="0" fillId="0" borderId="69" xfId="0" applyFill="1" applyBorder="1" applyAlignment="1" applyProtection="1">
      <alignment horizontal="center" vertical="center" wrapText="1"/>
      <protection hidden="1"/>
    </xf>
    <xf numFmtId="0" fontId="0" fillId="0" borderId="41" xfId="0" applyFill="1" applyBorder="1" applyAlignment="1" applyProtection="1">
      <alignment horizontal="center" vertical="center" wrapText="1"/>
      <protection hidden="1"/>
    </xf>
    <xf numFmtId="0" fontId="0" fillId="0" borderId="43" xfId="0" applyFill="1" applyBorder="1" applyAlignment="1" applyProtection="1">
      <alignment horizontal="center" vertical="center" wrapText="1"/>
      <protection hidden="1"/>
    </xf>
    <xf numFmtId="49" fontId="0" fillId="0" borderId="68" xfId="0" applyNumberFormat="1" applyBorder="1" applyAlignment="1" applyProtection="1">
      <alignment horizontal="center" vertical="center" wrapText="1"/>
      <protection hidden="1"/>
    </xf>
    <xf numFmtId="49" fontId="0" fillId="0" borderId="49" xfId="0" applyNumberFormat="1" applyFill="1" applyBorder="1" applyAlignment="1" applyProtection="1">
      <alignment horizontal="center" vertical="center" wrapText="1"/>
      <protection hidden="1"/>
    </xf>
    <xf numFmtId="0" fontId="0" fillId="0" borderId="13" xfId="0" applyFill="1" applyBorder="1" applyAlignment="1" applyProtection="1">
      <alignment horizontal="center" vertical="center" wrapText="1"/>
      <protection hidden="1"/>
    </xf>
    <xf numFmtId="0" fontId="0" fillId="0" borderId="70" xfId="0" applyFill="1" applyBorder="1" applyAlignment="1" applyProtection="1">
      <alignment horizontal="center" vertical="center" wrapText="1"/>
      <protection hidden="1"/>
    </xf>
    <xf numFmtId="1" fontId="0" fillId="0" borderId="71" xfId="0" applyNumberFormat="1" applyFill="1" applyBorder="1" applyAlignment="1" applyProtection="1">
      <alignment horizontal="center" vertical="center"/>
      <protection hidden="1"/>
    </xf>
    <xf numFmtId="0" fontId="0" fillId="0" borderId="63" xfId="0" applyFill="1" applyBorder="1" applyAlignment="1" applyProtection="1">
      <alignment horizontal="center" vertical="center" wrapText="1"/>
      <protection hidden="1"/>
    </xf>
    <xf numFmtId="0" fontId="0" fillId="0" borderId="72" xfId="0" applyFill="1" applyBorder="1" applyAlignment="1" applyProtection="1">
      <alignment horizontal="centerContinuous" vertical="center" wrapText="1"/>
      <protection hidden="1"/>
    </xf>
    <xf numFmtId="0" fontId="0" fillId="0" borderId="0" xfId="0"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53" xfId="0" applyBorder="1" applyAlignment="1" applyProtection="1">
      <alignment horizontal="center" vertical="center" wrapText="1"/>
      <protection hidden="1"/>
    </xf>
    <xf numFmtId="49" fontId="0" fillId="0" borderId="71" xfId="0" applyNumberFormat="1" applyFill="1" applyBorder="1" applyAlignment="1" applyProtection="1">
      <alignment horizontal="center" vertical="center" wrapText="1"/>
      <protection hidden="1"/>
    </xf>
    <xf numFmtId="0" fontId="0" fillId="0" borderId="73" xfId="0" applyFill="1" applyBorder="1" applyAlignment="1" applyProtection="1">
      <alignment horizontal="center" vertical="center" wrapText="1"/>
      <protection hidden="1"/>
    </xf>
    <xf numFmtId="0" fontId="0" fillId="0" borderId="74" xfId="0" applyFill="1" applyBorder="1" applyAlignment="1" applyProtection="1">
      <alignment horizontal="center" vertical="center" wrapText="1"/>
      <protection hidden="1"/>
    </xf>
    <xf numFmtId="0" fontId="0" fillId="0" borderId="75" xfId="0" applyFill="1" applyBorder="1" applyAlignment="1" applyProtection="1">
      <alignment horizontal="center" vertical="center" wrapText="1"/>
      <protection hidden="1"/>
    </xf>
    <xf numFmtId="164" fontId="7" fillId="0" borderId="0" xfId="0" applyNumberFormat="1" applyFont="1" applyAlignment="1" applyProtection="1">
      <alignment horizontal="center" vertical="center"/>
      <protection hidden="1"/>
    </xf>
    <xf numFmtId="164" fontId="7" fillId="0" borderId="0" xfId="0" applyNumberFormat="1" applyFont="1" applyFill="1" applyBorder="1" applyAlignment="1" applyProtection="1">
      <alignment horizontal="center" vertical="center"/>
      <protection hidden="1"/>
    </xf>
    <xf numFmtId="164" fontId="3" fillId="11" borderId="76" xfId="0" applyNumberFormat="1" applyFont="1" applyFill="1" applyBorder="1" applyAlignment="1" applyProtection="1">
      <alignment horizontal="center" vertical="center"/>
      <protection hidden="1"/>
    </xf>
    <xf numFmtId="164" fontId="0" fillId="0" borderId="0" xfId="0" applyNumberFormat="1" applyAlignment="1" applyProtection="1">
      <alignment horizontal="left" vertical="center"/>
      <protection hidden="1"/>
    </xf>
    <xf numFmtId="49" fontId="16" fillId="0" borderId="0" xfId="0" applyNumberFormat="1" applyFont="1" applyAlignment="1" applyProtection="1">
      <alignment horizontal="centerContinuous" vertical="center"/>
      <protection hidden="1"/>
    </xf>
    <xf numFmtId="0" fontId="3" fillId="11" borderId="77" xfId="0" applyFont="1" applyFill="1" applyBorder="1" applyAlignment="1" applyProtection="1">
      <alignment horizontal="center" vertical="center" wrapText="1"/>
      <protection hidden="1"/>
    </xf>
    <xf numFmtId="164" fontId="3" fillId="5" borderId="1" xfId="0" applyNumberFormat="1" applyFont="1" applyFill="1" applyBorder="1" applyAlignment="1" applyProtection="1">
      <alignment horizontal="center" vertical="center"/>
      <protection hidden="1"/>
    </xf>
    <xf numFmtId="0" fontId="3" fillId="5" borderId="77" xfId="0" applyFont="1" applyFill="1" applyBorder="1" applyAlignment="1" applyProtection="1">
      <alignment horizontal="center" vertical="center" wrapText="1"/>
      <protection hidden="1"/>
    </xf>
    <xf numFmtId="0" fontId="3" fillId="6" borderId="78" xfId="0" applyFont="1" applyFill="1" applyBorder="1" applyAlignment="1" applyProtection="1">
      <alignment horizontal="center" vertical="center" wrapText="1"/>
      <protection hidden="1"/>
    </xf>
    <xf numFmtId="164" fontId="3" fillId="6" borderId="76" xfId="0" applyNumberFormat="1" applyFont="1" applyFill="1" applyBorder="1" applyAlignment="1" applyProtection="1">
      <alignment horizontal="center" vertical="center"/>
      <protection hidden="1"/>
    </xf>
    <xf numFmtId="164" fontId="3" fillId="7" borderId="79" xfId="0" applyNumberFormat="1" applyFont="1" applyFill="1" applyBorder="1" applyAlignment="1" applyProtection="1">
      <alignment horizontal="center" vertical="center"/>
      <protection hidden="1"/>
    </xf>
    <xf numFmtId="0" fontId="3" fillId="7" borderId="80" xfId="0" applyFont="1" applyFill="1" applyBorder="1" applyAlignment="1" applyProtection="1">
      <alignment horizontal="center" vertical="center" wrapText="1"/>
      <protection hidden="1"/>
    </xf>
    <xf numFmtId="0" fontId="3" fillId="8" borderId="81" xfId="0" applyFont="1" applyFill="1" applyBorder="1" applyAlignment="1" applyProtection="1">
      <alignment horizontal="center" vertical="center" wrapText="1"/>
      <protection hidden="1"/>
    </xf>
    <xf numFmtId="164" fontId="3" fillId="8" borderId="82" xfId="0" applyNumberFormat="1" applyFont="1" applyFill="1" applyBorder="1" applyAlignment="1" applyProtection="1">
      <alignment horizontal="center" vertical="center"/>
      <protection hidden="1"/>
    </xf>
    <xf numFmtId="49" fontId="3" fillId="3" borderId="83" xfId="0" applyNumberFormat="1" applyFont="1" applyFill="1" applyBorder="1" applyAlignment="1" applyProtection="1">
      <alignment horizontal="center"/>
      <protection hidden="1"/>
    </xf>
    <xf numFmtId="49" fontId="3" fillId="3" borderId="71" xfId="0" applyNumberFormat="1" applyFont="1" applyFill="1" applyBorder="1" applyAlignment="1" applyProtection="1">
      <alignment horizontal="center" vertical="top"/>
      <protection hidden="1"/>
    </xf>
    <xf numFmtId="49" fontId="15" fillId="3" borderId="84" xfId="0" applyNumberFormat="1" applyFont="1" applyFill="1" applyBorder="1" applyAlignment="1" applyProtection="1">
      <alignment horizontal="center" vertical="center" wrapText="1"/>
      <protection hidden="1"/>
    </xf>
    <xf numFmtId="49" fontId="5" fillId="3" borderId="84" xfId="0" applyNumberFormat="1" applyFont="1" applyFill="1" applyBorder="1" applyAlignment="1" applyProtection="1">
      <alignment horizontal="center" vertical="center" wrapText="1"/>
      <protection hidden="1"/>
    </xf>
    <xf numFmtId="49" fontId="6" fillId="3" borderId="1" xfId="0" applyNumberFormat="1" applyFont="1" applyFill="1" applyBorder="1" applyAlignment="1" applyProtection="1">
      <alignment horizontal="center" vertical="center" wrapText="1"/>
      <protection hidden="1"/>
    </xf>
    <xf numFmtId="49" fontId="0" fillId="12" borderId="68" xfId="0" applyNumberFormat="1" applyFill="1" applyBorder="1" applyAlignment="1" applyProtection="1">
      <alignment horizontal="center" vertical="center" wrapText="1"/>
      <protection hidden="1"/>
    </xf>
    <xf numFmtId="0" fontId="0" fillId="12" borderId="69" xfId="0" applyFill="1" applyBorder="1" applyAlignment="1" applyProtection="1">
      <alignment horizontal="center" vertical="center" wrapText="1"/>
      <protection hidden="1"/>
    </xf>
    <xf numFmtId="0" fontId="0" fillId="12" borderId="55" xfId="0" applyFill="1" applyBorder="1" applyAlignment="1" applyProtection="1">
      <alignment horizontal="centerContinuous" vertical="center" wrapText="1"/>
      <protection hidden="1"/>
    </xf>
    <xf numFmtId="0" fontId="0" fillId="12" borderId="41" xfId="0" applyFill="1" applyBorder="1" applyAlignment="1" applyProtection="1">
      <alignment horizontal="center" vertical="center" wrapText="1"/>
      <protection hidden="1"/>
    </xf>
    <xf numFmtId="0" fontId="0" fillId="12" borderId="43" xfId="0" applyFill="1" applyBorder="1" applyAlignment="1" applyProtection="1">
      <alignment horizontal="center" vertical="center" wrapText="1"/>
      <protection hidden="1"/>
    </xf>
    <xf numFmtId="49" fontId="0" fillId="12" borderId="49" xfId="0" applyNumberFormat="1" applyFill="1" applyBorder="1" applyAlignment="1" applyProtection="1">
      <alignment horizontal="center" vertical="center" wrapText="1"/>
      <protection hidden="1"/>
    </xf>
    <xf numFmtId="1" fontId="0" fillId="12" borderId="50" xfId="0" applyNumberFormat="1" applyFill="1" applyBorder="1" applyAlignment="1" applyProtection="1">
      <alignment horizontal="center" vertical="center" wrapText="1"/>
      <protection hidden="1"/>
    </xf>
    <xf numFmtId="0" fontId="0" fillId="12" borderId="50" xfId="0" applyFill="1" applyBorder="1" applyAlignment="1" applyProtection="1">
      <alignment horizontal="centerContinuous" vertical="center" wrapText="1"/>
      <protection hidden="1"/>
    </xf>
    <xf numFmtId="0" fontId="0" fillId="12" borderId="51" xfId="0" applyFill="1" applyBorder="1" applyAlignment="1" applyProtection="1">
      <alignment horizontal="center" vertical="center" wrapText="1"/>
      <protection hidden="1"/>
    </xf>
    <xf numFmtId="0" fontId="0" fillId="12" borderId="52" xfId="0" applyFill="1" applyBorder="1" applyAlignment="1" applyProtection="1">
      <alignment horizontal="center" vertical="center" wrapText="1"/>
      <protection hidden="1"/>
    </xf>
    <xf numFmtId="0" fontId="0" fillId="12" borderId="53" xfId="0" applyFill="1" applyBorder="1" applyAlignment="1" applyProtection="1">
      <alignment horizontal="center" vertical="center" wrapText="1"/>
      <protection hidden="1"/>
    </xf>
    <xf numFmtId="0" fontId="0" fillId="12" borderId="13" xfId="0" applyFill="1" applyBorder="1" applyAlignment="1" applyProtection="1">
      <alignment horizontal="center" vertical="center" wrapText="1"/>
      <protection hidden="1"/>
    </xf>
    <xf numFmtId="49" fontId="7" fillId="0" borderId="0" xfId="0" applyNumberFormat="1" applyFont="1" applyAlignment="1" applyProtection="1">
      <alignment vertical="center"/>
      <protection hidden="1"/>
    </xf>
    <xf numFmtId="0" fontId="18" fillId="0" borderId="0" xfId="0" applyFont="1"/>
    <xf numFmtId="0" fontId="19" fillId="0" borderId="0" xfId="0" applyFont="1" applyAlignment="1">
      <alignment horizontal="left" vertical="top" wrapText="1"/>
    </xf>
    <xf numFmtId="0" fontId="20" fillId="0" borderId="0" xfId="0" applyFont="1" applyAlignment="1">
      <alignment vertical="top" wrapText="1"/>
    </xf>
    <xf numFmtId="0" fontId="21" fillId="0" borderId="0" xfId="0" applyFont="1" applyBorder="1" applyAlignment="1">
      <alignment wrapText="1"/>
    </xf>
    <xf numFmtId="0" fontId="23" fillId="0" borderId="0" xfId="0" applyFont="1" applyAlignment="1"/>
    <xf numFmtId="0" fontId="18" fillId="0" borderId="0" xfId="0" applyFont="1" applyAlignment="1"/>
    <xf numFmtId="0" fontId="24" fillId="0" borderId="0" xfId="0" applyFont="1"/>
    <xf numFmtId="0" fontId="25" fillId="0" borderId="0" xfId="0" applyFont="1"/>
    <xf numFmtId="0" fontId="25" fillId="0" borderId="51" xfId="0" applyFont="1" applyBorder="1"/>
    <xf numFmtId="0" fontId="25" fillId="0" borderId="52" xfId="0" applyFont="1" applyBorder="1"/>
    <xf numFmtId="0" fontId="25" fillId="0" borderId="53" xfId="0" applyFont="1" applyBorder="1"/>
    <xf numFmtId="0" fontId="25" fillId="3" borderId="1" xfId="0" applyFont="1" applyFill="1" applyBorder="1" applyAlignment="1">
      <alignment horizontal="center"/>
    </xf>
    <xf numFmtId="0" fontId="25" fillId="3" borderId="3" xfId="0" applyFont="1" applyFill="1" applyBorder="1" applyAlignment="1">
      <alignment horizontal="center"/>
    </xf>
    <xf numFmtId="0" fontId="25" fillId="11" borderId="51" xfId="0" applyFont="1" applyFill="1" applyBorder="1" applyAlignment="1" applyProtection="1">
      <alignment horizontal="center" vertical="center" wrapText="1"/>
      <protection hidden="1"/>
    </xf>
    <xf numFmtId="164" fontId="18" fillId="12" borderId="53" xfId="2" applyNumberFormat="1" applyFont="1" applyFill="1" applyBorder="1"/>
    <xf numFmtId="0" fontId="25" fillId="5" borderId="69" xfId="0" applyFont="1" applyFill="1" applyBorder="1" applyAlignment="1" applyProtection="1">
      <alignment horizontal="center" vertical="center" wrapText="1"/>
      <protection hidden="1"/>
    </xf>
    <xf numFmtId="164" fontId="18" fillId="12" borderId="43" xfId="2" applyNumberFormat="1" applyFont="1" applyFill="1" applyBorder="1"/>
    <xf numFmtId="0" fontId="25" fillId="12" borderId="69" xfId="0" applyFont="1" applyFill="1" applyBorder="1" applyAlignment="1" applyProtection="1">
      <alignment horizontal="center" vertical="center" wrapText="1"/>
      <protection hidden="1"/>
    </xf>
    <xf numFmtId="0" fontId="25" fillId="7" borderId="69" xfId="0" applyFont="1" applyFill="1" applyBorder="1" applyAlignment="1" applyProtection="1">
      <alignment horizontal="center" vertical="center" wrapText="1"/>
      <protection hidden="1"/>
    </xf>
    <xf numFmtId="0" fontId="25" fillId="8" borderId="64" xfId="0" applyFont="1" applyFill="1" applyBorder="1" applyAlignment="1" applyProtection="1">
      <alignment horizontal="center" vertical="center" wrapText="1"/>
      <protection hidden="1"/>
    </xf>
    <xf numFmtId="164" fontId="18" fillId="12" borderId="67" xfId="2" applyNumberFormat="1" applyFont="1" applyFill="1" applyBorder="1"/>
    <xf numFmtId="0" fontId="25" fillId="3" borderId="72" xfId="0" applyFont="1" applyFill="1" applyBorder="1" applyAlignment="1">
      <alignment horizontal="center"/>
    </xf>
    <xf numFmtId="9" fontId="18" fillId="3" borderId="85" xfId="0" applyNumberFormat="1" applyFont="1" applyFill="1" applyBorder="1"/>
    <xf numFmtId="0" fontId="23" fillId="0" borderId="0" xfId="0" applyFont="1" applyAlignment="1"/>
    <xf numFmtId="0" fontId="18" fillId="0" borderId="0" xfId="0" applyFont="1" applyAlignment="1"/>
    <xf numFmtId="0" fontId="18" fillId="0" borderId="88" xfId="0" applyFont="1" applyBorder="1"/>
    <xf numFmtId="0" fontId="18" fillId="6" borderId="1" xfId="0" applyFont="1" applyFill="1" applyBorder="1" applyAlignment="1">
      <alignment wrapText="1"/>
    </xf>
    <xf numFmtId="0" fontId="18" fillId="6" borderId="3" xfId="0" applyFont="1" applyFill="1" applyBorder="1" applyAlignment="1"/>
    <xf numFmtId="0" fontId="26" fillId="0" borderId="0" xfId="0" applyFont="1"/>
    <xf numFmtId="0" fontId="27" fillId="0" borderId="0" xfId="0" applyFont="1" applyAlignment="1">
      <alignment wrapText="1"/>
    </xf>
    <xf numFmtId="0" fontId="26" fillId="0" borderId="0" xfId="0" applyFont="1" applyBorder="1"/>
    <xf numFmtId="0" fontId="27" fillId="0" borderId="0" xfId="0" applyFont="1"/>
    <xf numFmtId="0" fontId="23" fillId="6" borderId="84" xfId="0" applyFont="1" applyFill="1" applyBorder="1" applyAlignment="1" applyProtection="1">
      <alignment horizontal="center"/>
      <protection locked="0"/>
    </xf>
    <xf numFmtId="0" fontId="25" fillId="13" borderId="86" xfId="0" applyFont="1" applyFill="1" applyBorder="1" applyAlignment="1">
      <alignment horizontal="justify"/>
    </xf>
    <xf numFmtId="0" fontId="25" fillId="12" borderId="56" xfId="0" applyFont="1" applyFill="1" applyBorder="1" applyAlignment="1">
      <alignment horizontal="right"/>
    </xf>
    <xf numFmtId="0" fontId="18" fillId="12" borderId="43" xfId="0" applyFont="1" applyFill="1" applyBorder="1" applyAlignment="1">
      <alignment horizontal="justify"/>
    </xf>
    <xf numFmtId="0" fontId="25" fillId="12" borderId="69" xfId="0" applyFont="1" applyFill="1" applyBorder="1" applyAlignment="1">
      <alignment horizontal="right"/>
    </xf>
    <xf numFmtId="0" fontId="25" fillId="12" borderId="64" xfId="0" applyFont="1" applyFill="1" applyBorder="1" applyAlignment="1">
      <alignment horizontal="right"/>
    </xf>
    <xf numFmtId="0" fontId="18" fillId="12" borderId="67" xfId="0" applyFont="1" applyFill="1" applyBorder="1" applyAlignment="1">
      <alignment horizontal="justify"/>
    </xf>
    <xf numFmtId="0" fontId="25" fillId="12" borderId="43" xfId="0" applyFont="1" applyFill="1" applyBorder="1" applyAlignment="1">
      <alignment horizontal="justify"/>
    </xf>
    <xf numFmtId="0" fontId="25" fillId="12" borderId="67" xfId="0" applyFont="1" applyFill="1" applyBorder="1" applyAlignment="1">
      <alignment horizontal="justify"/>
    </xf>
    <xf numFmtId="0" fontId="25" fillId="3" borderId="83" xfId="0" applyFont="1" applyFill="1" applyBorder="1" applyAlignment="1">
      <alignment horizontal="justify"/>
    </xf>
    <xf numFmtId="0" fontId="18" fillId="3" borderId="87" xfId="0" applyFont="1" applyFill="1" applyBorder="1"/>
    <xf numFmtId="0" fontId="18" fillId="3" borderId="71" xfId="0" applyFont="1" applyFill="1" applyBorder="1"/>
    <xf numFmtId="0" fontId="25" fillId="12" borderId="83" xfId="0" applyFont="1" applyFill="1" applyBorder="1" applyAlignment="1">
      <alignment horizontal="center"/>
    </xf>
    <xf numFmtId="0" fontId="27" fillId="3" borderId="71" xfId="0" applyFont="1" applyFill="1" applyBorder="1" applyAlignment="1">
      <alignment horizontal="center"/>
    </xf>
    <xf numFmtId="0" fontId="29" fillId="0" borderId="0" xfId="0" applyFont="1" applyFill="1" applyBorder="1"/>
    <xf numFmtId="0" fontId="25" fillId="0" borderId="69" xfId="0" applyFont="1" applyBorder="1"/>
    <xf numFmtId="0" fontId="18" fillId="12" borderId="41" xfId="0" applyFont="1" applyFill="1" applyBorder="1" applyAlignment="1" applyProtection="1">
      <alignment horizontal="right"/>
    </xf>
    <xf numFmtId="0" fontId="18" fillId="12" borderId="43" xfId="0" applyFont="1" applyFill="1" applyBorder="1"/>
    <xf numFmtId="9" fontId="18" fillId="6" borderId="41" xfId="0" applyNumberFormat="1" applyFont="1" applyFill="1" applyBorder="1" applyProtection="1">
      <protection locked="0"/>
    </xf>
    <xf numFmtId="166" fontId="18" fillId="6" borderId="41" xfId="1" applyNumberFormat="1" applyFont="1" applyFill="1" applyBorder="1" applyProtection="1">
      <protection locked="0"/>
    </xf>
    <xf numFmtId="0" fontId="25" fillId="0" borderId="64" xfId="0" applyFont="1" applyBorder="1"/>
    <xf numFmtId="0" fontId="18" fillId="6" borderId="66" xfId="0" applyFont="1" applyFill="1" applyBorder="1" applyProtection="1">
      <protection locked="0"/>
    </xf>
    <xf numFmtId="0" fontId="18" fillId="12" borderId="67" xfId="0" applyFont="1" applyFill="1" applyBorder="1"/>
    <xf numFmtId="0" fontId="23" fillId="0" borderId="0" xfId="0" applyFont="1" applyAlignment="1">
      <alignment horizontal="left"/>
    </xf>
    <xf numFmtId="0" fontId="22" fillId="0" borderId="0" xfId="0" applyFont="1" applyAlignment="1">
      <alignment horizontal="center"/>
    </xf>
    <xf numFmtId="0" fontId="30" fillId="0" borderId="0" xfId="0" applyFont="1" applyFill="1" applyBorder="1"/>
    <xf numFmtId="0" fontId="25" fillId="3" borderId="0" xfId="0" applyFont="1" applyFill="1" applyBorder="1" applyAlignment="1">
      <alignment horizontal="center"/>
    </xf>
    <xf numFmtId="9" fontId="18" fillId="3" borderId="0" xfId="0" applyNumberFormat="1" applyFont="1" applyFill="1" applyBorder="1"/>
    <xf numFmtId="0" fontId="23" fillId="0" borderId="0" xfId="0" applyFont="1" applyAlignment="1">
      <alignment horizontal="left"/>
    </xf>
    <xf numFmtId="0" fontId="31" fillId="0" borderId="89" xfId="0" applyFont="1" applyBorder="1" applyAlignment="1"/>
    <xf numFmtId="0" fontId="31" fillId="0" borderId="14" xfId="0" applyFont="1"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93FF93"/>
      <rgbColor rgb="000000FF"/>
      <rgbColor rgb="00FFFF8E"/>
      <rgbColor rgb="00FF8EFF"/>
      <rgbColor rgb="0091FFFF"/>
      <rgbColor rgb="00800000"/>
      <rgbColor rgb="00008000"/>
      <rgbColor rgb="00FFCFCD"/>
      <rgbColor rgb="00C3CEFF"/>
      <rgbColor rgb="00800080"/>
      <rgbColor rgb="00008080"/>
      <rgbColor rgb="00C0C0C0"/>
      <rgbColor rgb="00808080"/>
      <rgbColor rgb="008080FF"/>
      <rgbColor rgb="00FF99F2"/>
      <rgbColor rgb="00FFFFC0"/>
      <rgbColor rgb="00A0E0E0"/>
      <rgbColor rgb="0082FF88"/>
      <rgbColor rgb="00FF9999"/>
      <rgbColor rgb="000080C0"/>
      <rgbColor rgb="00C0C0FF"/>
      <rgbColor rgb="00000080"/>
      <rgbColor rgb="00FF00FF"/>
      <rgbColor rgb="00FFFF00"/>
      <rgbColor rgb="0000FFFF"/>
      <rgbColor rgb="00800080"/>
      <rgbColor rgb="00800000"/>
      <rgbColor rgb="00008080"/>
      <rgbColor rgb="000000FF"/>
      <rgbColor rgb="0000CFFF"/>
      <rgbColor rgb="0077FFFF"/>
      <rgbColor rgb="00CEFFCE"/>
      <rgbColor rgb="00FFFF80"/>
      <rgbColor rgb="00A6CAF0"/>
      <rgbColor rgb="00DD9CB3"/>
      <rgbColor rgb="00B38FEE"/>
      <rgbColor rgb="00E3E3E3"/>
      <rgbColor rgb="002A6FF9"/>
      <rgbColor rgb="003FB8CD"/>
      <rgbColor rgb="00488436"/>
      <rgbColor rgb="00958C41"/>
      <rgbColor rgb="008E5E42"/>
      <rgbColor rgb="00FDE2BD"/>
      <rgbColor rgb="00624FAC"/>
      <rgbColor rgb="00969696"/>
      <rgbColor rgb="00FFBFFA"/>
      <rgbColor rgb="00286676"/>
      <rgbColor rgb="00FFFFC3"/>
      <rgbColor rgb="00D1FFFF"/>
      <rgbColor rgb="00C9FFC9"/>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a:ea typeface="Times New Roman"/>
                <a:cs typeface="Times New Roman"/>
              </a:defRPr>
            </a:pPr>
            <a:r>
              <a:rPr lang="en-US"/>
              <a:t>Current Allocation</a:t>
            </a:r>
          </a:p>
        </c:rich>
      </c:tx>
      <c:layout>
        <c:manualLayout>
          <c:xMode val="edge"/>
          <c:yMode val="edge"/>
          <c:x val="1.5810307193187982E-2"/>
          <c:y val="2.6881861568913649E-2"/>
        </c:manualLayout>
      </c:layout>
      <c:overlay val="0"/>
      <c:spPr>
        <a:noFill/>
        <a:ln w="25400">
          <a:noFill/>
        </a:ln>
      </c:spPr>
    </c:title>
    <c:autoTitleDeleted val="0"/>
    <c:view3D>
      <c:rotX val="55"/>
      <c:rotY val="0"/>
      <c:rAngAx val="0"/>
      <c:perspective val="0"/>
    </c:view3D>
    <c:floor>
      <c:thickness val="0"/>
    </c:floor>
    <c:sideWall>
      <c:thickness val="0"/>
    </c:sideWall>
    <c:backWall>
      <c:thickness val="0"/>
    </c:backWall>
    <c:plotArea>
      <c:layout>
        <c:manualLayout>
          <c:layoutTarget val="inner"/>
          <c:xMode val="edge"/>
          <c:yMode val="edge"/>
          <c:x val="0.35573191184672959"/>
          <c:y val="0.48387350824044567"/>
          <c:w val="0.25691749188930468"/>
          <c:h val="0.31182959419939832"/>
        </c:manualLayout>
      </c:layout>
      <c:pie3DChart>
        <c:varyColors val="1"/>
        <c:ser>
          <c:idx val="0"/>
          <c:order val="0"/>
          <c:spPr>
            <a:solidFill>
              <a:srgbClr val="FFCFCD"/>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0-92DC-9D43-9B7E-497830740C3D}"/>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1-92DC-9D43-9B7E-497830740C3D}"/>
              </c:ext>
            </c:extLst>
          </c:dPt>
          <c:dPt>
            <c:idx val="2"/>
            <c:bubble3D val="0"/>
            <c:spPr>
              <a:solidFill>
                <a:srgbClr val="FFFFC3"/>
              </a:solidFill>
              <a:ln w="12700">
                <a:solidFill>
                  <a:srgbClr val="000000"/>
                </a:solidFill>
                <a:prstDash val="solid"/>
              </a:ln>
            </c:spPr>
            <c:extLst>
              <c:ext xmlns:c16="http://schemas.microsoft.com/office/drawing/2014/chart" uri="{C3380CC4-5D6E-409C-BE32-E72D297353CC}">
                <c16:uniqueId val="{00000002-92DC-9D43-9B7E-497830740C3D}"/>
              </c:ext>
            </c:extLst>
          </c:dPt>
          <c:dPt>
            <c:idx val="3"/>
            <c:bubble3D val="0"/>
            <c:spPr>
              <a:solidFill>
                <a:srgbClr val="FFBFFA"/>
              </a:solidFill>
              <a:ln w="12700">
                <a:solidFill>
                  <a:srgbClr val="000000"/>
                </a:solidFill>
                <a:prstDash val="solid"/>
              </a:ln>
            </c:spPr>
            <c:extLst>
              <c:ext xmlns:c16="http://schemas.microsoft.com/office/drawing/2014/chart" uri="{C3380CC4-5D6E-409C-BE32-E72D297353CC}">
                <c16:uniqueId val="{00000003-92DC-9D43-9B7E-497830740C3D}"/>
              </c:ext>
            </c:extLst>
          </c:dPt>
          <c:dPt>
            <c:idx val="4"/>
            <c:bubble3D val="0"/>
            <c:extLst>
              <c:ext xmlns:c16="http://schemas.microsoft.com/office/drawing/2014/chart" uri="{C3380CC4-5D6E-409C-BE32-E72D297353CC}">
                <c16:uniqueId val="{00000004-92DC-9D43-9B7E-497830740C3D}"/>
              </c:ext>
            </c:extLst>
          </c:dPt>
          <c:dLbls>
            <c:dLbl>
              <c:idx val="0"/>
              <c:delete val="1"/>
              <c:extLst>
                <c:ext xmlns:c15="http://schemas.microsoft.com/office/drawing/2012/chart" uri="{CE6537A1-D6FC-4f65-9D91-7224C49458BB}"/>
                <c:ext xmlns:c16="http://schemas.microsoft.com/office/drawing/2014/chart" uri="{C3380CC4-5D6E-409C-BE32-E72D297353CC}">
                  <c16:uniqueId val="{00000000-92DC-9D43-9B7E-497830740C3D}"/>
                </c:ext>
              </c:extLst>
            </c:dLbl>
            <c:dLbl>
              <c:idx val="1"/>
              <c:layout>
                <c:manualLayout>
                  <c:x val="0.15636123970272037"/>
                  <c:y val="-0.13367497374658499"/>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2DC-9D43-9B7E-497830740C3D}"/>
                </c:ext>
              </c:extLst>
            </c:dLbl>
            <c:dLbl>
              <c:idx val="2"/>
              <c:layout>
                <c:manualLayout>
                  <c:x val="-0.14732616284247074"/>
                  <c:y val="-0.11365918403662406"/>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2DC-9D43-9B7E-497830740C3D}"/>
                </c:ext>
              </c:extLst>
            </c:dLbl>
            <c:dLbl>
              <c:idx val="3"/>
              <c:layout>
                <c:manualLayout>
                  <c:x val="-4.8254420297398737E-2"/>
                  <c:y val="-0.19819144151197776"/>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2DC-9D43-9B7E-497830740C3D}"/>
                </c:ext>
              </c:extLst>
            </c:dLbl>
            <c:dLbl>
              <c:idx val="4"/>
              <c:delete val="1"/>
              <c:extLst>
                <c:ext xmlns:c15="http://schemas.microsoft.com/office/drawing/2012/chart" uri="{CE6537A1-D6FC-4f65-9D91-7224C49458BB}"/>
                <c:ext xmlns:c16="http://schemas.microsoft.com/office/drawing/2014/chart" uri="{C3380CC4-5D6E-409C-BE32-E72D297353CC}">
                  <c16:uniqueId val="{00000004-92DC-9D43-9B7E-497830740C3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'Asset Allocator'!$C$6:$G$6</c:f>
              <c:strCache>
                <c:ptCount val="5"/>
                <c:pt idx="0">
                  <c:v>Cash Equivalents</c:v>
                </c:pt>
                <c:pt idx="1">
                  <c:v>Income (Bonds)</c:v>
                </c:pt>
                <c:pt idx="2">
                  <c:v>Growth</c:v>
                </c:pt>
                <c:pt idx="3">
                  <c:v>Int'l Equity</c:v>
                </c:pt>
                <c:pt idx="4">
                  <c:v>Aggressive Growth/Misc.</c:v>
                </c:pt>
              </c:strCache>
            </c:strRef>
          </c:cat>
          <c:val>
            <c:numRef>
              <c:f>'Asset Allocator'!$C$42:$G$42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92DC-9D43-9B7E-497830740C3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DCDCDC" mc:Ignorable="a14" a14:legacySpreadsheetColorIndex="65">
            <a:gamma/>
            <a:shade val="86275"/>
            <a:invGamma/>
          </a:srgbClr>
        </a:gs>
      </a:gsLst>
      <a:lin ang="0" scaled="1"/>
    </a:gradFill>
    <a:ln w="25400">
      <a:solidFill>
        <a:srgbClr val="000000"/>
      </a:solidFill>
      <a:prstDash val="solid"/>
    </a:ln>
    <a:effectLst>
      <a:outerShdw dist="35921" dir="2700000" algn="br">
        <a:srgbClr val="000000"/>
      </a:outerShdw>
    </a:effectLst>
  </c:spPr>
  <c:txPr>
    <a:bodyPr/>
    <a:lstStyle/>
    <a:p>
      <a:pPr>
        <a:defRPr sz="14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a:ea typeface="Times New Roman"/>
                <a:cs typeface="Times New Roman"/>
              </a:defRPr>
            </a:pPr>
            <a:r>
              <a:rPr lang="en-US"/>
              <a:t>Proposed Allocation</a:t>
            </a:r>
          </a:p>
        </c:rich>
      </c:tx>
      <c:layout>
        <c:manualLayout>
          <c:xMode val="edge"/>
          <c:yMode val="edge"/>
          <c:x val="1.556420233463035E-2"/>
          <c:y val="1.9138755980861243E-2"/>
        </c:manualLayout>
      </c:layout>
      <c:overlay val="0"/>
      <c:spPr>
        <a:noFill/>
        <a:ln w="25400">
          <a:noFill/>
        </a:ln>
      </c:spPr>
    </c:title>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36964980544747084"/>
          <c:y val="0.45454545454545453"/>
          <c:w val="0.2723735408560311"/>
          <c:h val="0.31578947368421051"/>
        </c:manualLayout>
      </c:layout>
      <c:pie3DChart>
        <c:varyColors val="1"/>
        <c:ser>
          <c:idx val="0"/>
          <c:order val="0"/>
          <c:spPr>
            <a:solidFill>
              <a:srgbClr val="8080FF"/>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0-7046-5B49-8F52-3400CDD3CF0B}"/>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1-7046-5B49-8F52-3400CDD3CF0B}"/>
              </c:ext>
            </c:extLst>
          </c:dPt>
          <c:dPt>
            <c:idx val="2"/>
            <c:bubble3D val="0"/>
            <c:spPr>
              <a:solidFill>
                <a:srgbClr val="FFFFC3"/>
              </a:solidFill>
              <a:ln w="12700">
                <a:solidFill>
                  <a:srgbClr val="000000"/>
                </a:solidFill>
                <a:prstDash val="solid"/>
              </a:ln>
            </c:spPr>
            <c:extLst>
              <c:ext xmlns:c16="http://schemas.microsoft.com/office/drawing/2014/chart" uri="{C3380CC4-5D6E-409C-BE32-E72D297353CC}">
                <c16:uniqueId val="{00000002-7046-5B49-8F52-3400CDD3CF0B}"/>
              </c:ext>
            </c:extLst>
          </c:dPt>
          <c:dPt>
            <c:idx val="3"/>
            <c:bubble3D val="0"/>
            <c:spPr>
              <a:solidFill>
                <a:srgbClr val="FFBFFA"/>
              </a:solidFill>
              <a:ln w="12700">
                <a:solidFill>
                  <a:srgbClr val="000000"/>
                </a:solidFill>
                <a:prstDash val="solid"/>
              </a:ln>
            </c:spPr>
            <c:extLst>
              <c:ext xmlns:c16="http://schemas.microsoft.com/office/drawing/2014/chart" uri="{C3380CC4-5D6E-409C-BE32-E72D297353CC}">
                <c16:uniqueId val="{00000003-7046-5B49-8F52-3400CDD3CF0B}"/>
              </c:ext>
            </c:extLst>
          </c:dPt>
          <c:dPt>
            <c:idx val="4"/>
            <c:bubble3D val="0"/>
            <c:spPr>
              <a:solidFill>
                <a:srgbClr val="FFCFCD"/>
              </a:solidFill>
              <a:ln w="12700">
                <a:solidFill>
                  <a:srgbClr val="000000"/>
                </a:solidFill>
                <a:prstDash val="solid"/>
              </a:ln>
            </c:spPr>
            <c:extLst>
              <c:ext xmlns:c16="http://schemas.microsoft.com/office/drawing/2014/chart" uri="{C3380CC4-5D6E-409C-BE32-E72D297353CC}">
                <c16:uniqueId val="{00000004-7046-5B49-8F52-3400CDD3CF0B}"/>
              </c:ext>
            </c:extLst>
          </c:dPt>
          <c:dLbls>
            <c:dLbl>
              <c:idx val="0"/>
              <c:layout>
                <c:manualLayout>
                  <c:x val="5.9073572298067756E-2"/>
                  <c:y val="-8.2851222544550351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046-5B49-8F52-3400CDD3CF0B}"/>
                </c:ext>
              </c:extLst>
            </c:dLbl>
            <c:dLbl>
              <c:idx val="1"/>
              <c:layout>
                <c:manualLayout>
                  <c:x val="0.11848983018002912"/>
                  <c:y val="-0.1498368684775647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046-5B49-8F52-3400CDD3CF0B}"/>
                </c:ext>
              </c:extLst>
            </c:dLbl>
            <c:dLbl>
              <c:idx val="2"/>
              <c:layout>
                <c:manualLayout>
                  <c:x val="-1.2825576170979291E-2"/>
                  <c:y val="-5.8760501827223754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046-5B49-8F52-3400CDD3CF0B}"/>
                </c:ext>
              </c:extLst>
            </c:dLbl>
            <c:dLbl>
              <c:idx val="3"/>
              <c:layout>
                <c:manualLayout>
                  <c:x val="-4.6217363485598129E-2"/>
                  <c:y val="-0.13053083675545341"/>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046-5B49-8F52-3400CDD3CF0B}"/>
                </c:ext>
              </c:extLst>
            </c:dLbl>
            <c:dLbl>
              <c:idx val="4"/>
              <c:layout>
                <c:manualLayout>
                  <c:x val="-6.2519530434400339E-2"/>
                  <c:y val="-0.1165120747466375"/>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046-5B49-8F52-3400CDD3CF0B}"/>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'Asset Allocator'!$C$61:$G$61</c:f>
              <c:strCache>
                <c:ptCount val="5"/>
                <c:pt idx="0">
                  <c:v>Cash Equivalents</c:v>
                </c:pt>
                <c:pt idx="1">
                  <c:v>Income (Bonds)</c:v>
                </c:pt>
                <c:pt idx="2">
                  <c:v>Growth</c:v>
                </c:pt>
                <c:pt idx="3">
                  <c:v>Int'l Equity</c:v>
                </c:pt>
                <c:pt idx="4">
                  <c:v>Aggressive Growth/Misc.</c:v>
                </c:pt>
              </c:strCache>
            </c:strRef>
          </c:cat>
          <c:val>
            <c:numRef>
              <c:f>'Asset Allocator'!$C$101:$G$101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7046-5B49-8F52-3400CDD3CF0B}"/>
            </c:ext>
          </c:extLst>
        </c:ser>
        <c:dLbls>
          <c:dLblPos val="outEnd"/>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rotWithShape="0">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DCDCDC" mc:Ignorable="a14" a14:legacySpreadsheetColorIndex="65">
            <a:gamma/>
            <a:shade val="86275"/>
            <a:invGamma/>
          </a:srgbClr>
        </a:gs>
      </a:gsLst>
      <a:lin ang="0" scaled="1"/>
    </a:gradFill>
    <a:ln w="254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a:ea typeface="Times New Roman"/>
                <a:cs typeface="Times New Roman"/>
              </a:defRPr>
            </a:pPr>
            <a:r>
              <a:rPr lang="en-US"/>
              <a:t>Guideline Allocation</a:t>
            </a:r>
          </a:p>
        </c:rich>
      </c:tx>
      <c:layout>
        <c:manualLayout>
          <c:xMode val="edge"/>
          <c:yMode val="edge"/>
          <c:x val="1.4869888475836431E-2"/>
          <c:y val="2.6881861568913649E-2"/>
        </c:manualLayout>
      </c:layout>
      <c:overlay val="0"/>
      <c:spPr>
        <a:noFill/>
        <a:ln w="25400">
          <a:noFill/>
        </a:ln>
      </c:spPr>
    </c:title>
    <c:autoTitleDeleted val="0"/>
    <c:view3D>
      <c:rotX val="65"/>
      <c:rotY val="0"/>
      <c:rAngAx val="0"/>
      <c:perspective val="0"/>
    </c:view3D>
    <c:floor>
      <c:thickness val="0"/>
    </c:floor>
    <c:sideWall>
      <c:thickness val="0"/>
    </c:sideWall>
    <c:backWall>
      <c:thickness val="0"/>
    </c:backWall>
    <c:plotArea>
      <c:layout>
        <c:manualLayout>
          <c:layoutTarget val="inner"/>
          <c:xMode val="edge"/>
          <c:yMode val="edge"/>
          <c:x val="0.42379182156133827"/>
          <c:y val="0.48924988055422836"/>
          <c:w val="0.21189591078066913"/>
          <c:h val="0.2957004772580501"/>
        </c:manualLayout>
      </c:layout>
      <c:pie3DChart>
        <c:varyColors val="1"/>
        <c:ser>
          <c:idx val="0"/>
          <c:order val="0"/>
          <c:spPr>
            <a:solidFill>
              <a:srgbClr val="8080FF"/>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0-7A90-E149-A65F-86D7EBE0405C}"/>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1-7A90-E149-A65F-86D7EBE0405C}"/>
              </c:ext>
            </c:extLst>
          </c:dPt>
          <c:dPt>
            <c:idx val="2"/>
            <c:bubble3D val="0"/>
            <c:spPr>
              <a:solidFill>
                <a:srgbClr val="FFFFC3"/>
              </a:solidFill>
              <a:ln w="12700">
                <a:solidFill>
                  <a:srgbClr val="000000"/>
                </a:solidFill>
                <a:prstDash val="solid"/>
              </a:ln>
            </c:spPr>
            <c:extLst>
              <c:ext xmlns:c16="http://schemas.microsoft.com/office/drawing/2014/chart" uri="{C3380CC4-5D6E-409C-BE32-E72D297353CC}">
                <c16:uniqueId val="{00000002-7A90-E149-A65F-86D7EBE0405C}"/>
              </c:ext>
            </c:extLst>
          </c:dPt>
          <c:dPt>
            <c:idx val="3"/>
            <c:bubble3D val="0"/>
            <c:spPr>
              <a:solidFill>
                <a:srgbClr val="FFBFFA"/>
              </a:solidFill>
              <a:ln w="12700">
                <a:solidFill>
                  <a:srgbClr val="000000"/>
                </a:solidFill>
                <a:prstDash val="solid"/>
              </a:ln>
            </c:spPr>
            <c:extLst>
              <c:ext xmlns:c16="http://schemas.microsoft.com/office/drawing/2014/chart" uri="{C3380CC4-5D6E-409C-BE32-E72D297353CC}">
                <c16:uniqueId val="{00000003-7A90-E149-A65F-86D7EBE0405C}"/>
              </c:ext>
            </c:extLst>
          </c:dPt>
          <c:dPt>
            <c:idx val="4"/>
            <c:bubble3D val="0"/>
            <c:spPr>
              <a:solidFill>
                <a:srgbClr val="FFCFCD"/>
              </a:solidFill>
              <a:ln w="12700">
                <a:solidFill>
                  <a:srgbClr val="000000"/>
                </a:solidFill>
                <a:prstDash val="solid"/>
              </a:ln>
            </c:spPr>
            <c:extLst>
              <c:ext xmlns:c16="http://schemas.microsoft.com/office/drawing/2014/chart" uri="{C3380CC4-5D6E-409C-BE32-E72D297353CC}">
                <c16:uniqueId val="{00000004-7A90-E149-A65F-86D7EBE0405C}"/>
              </c:ext>
            </c:extLst>
          </c:dPt>
          <c:dLbls>
            <c:dLbl>
              <c:idx val="0"/>
              <c:layout>
                <c:manualLayout>
                  <c:x val="-6.8308269337084504E-2"/>
                  <c:y val="-8.1939879272506622E-2"/>
                </c:manualLayout>
              </c:layout>
              <c:numFmt formatCode="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A90-E149-A65F-86D7EBE0405C}"/>
                </c:ext>
              </c:extLst>
            </c:dLbl>
            <c:dLbl>
              <c:idx val="1"/>
              <c:layout>
                <c:manualLayout>
                  <c:x val="3.6843107932871155E-2"/>
                  <c:y val="-0.13032723009655123"/>
                </c:manualLayout>
              </c:layout>
              <c:numFmt formatCode="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90-E149-A65F-86D7EBE0405C}"/>
                </c:ext>
              </c:extLst>
            </c:dLbl>
            <c:dLbl>
              <c:idx val="2"/>
              <c:layout>
                <c:manualLayout>
                  <c:x val="-9.6042769151108209E-2"/>
                  <c:y val="-9.8858423990778599E-2"/>
                </c:manualLayout>
              </c:layout>
              <c:numFmt formatCode="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90-E149-A65F-86D7EBE0405C}"/>
                </c:ext>
              </c:extLst>
            </c:dLbl>
            <c:dLbl>
              <c:idx val="3"/>
              <c:layout>
                <c:manualLayout>
                  <c:x val="1.698065539635718E-2"/>
                  <c:y val="-0.19563312563886776"/>
                </c:manualLayout>
              </c:layout>
              <c:numFmt formatCode="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90-E149-A65F-86D7EBE0405C}"/>
                </c:ext>
              </c:extLst>
            </c:dLbl>
            <c:dLbl>
              <c:idx val="4"/>
              <c:layout>
                <c:manualLayout>
                  <c:x val="-0.1101802516276732"/>
                  <c:y val="-0.19405513220378043"/>
                </c:manualLayout>
              </c:layout>
              <c:numFmt formatCode="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A90-E149-A65F-86D7EBE0405C}"/>
                </c:ext>
              </c:extLst>
            </c:dLbl>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'Asset Allocator'!$C$6:$G$6</c:f>
              <c:strCache>
                <c:ptCount val="5"/>
                <c:pt idx="0">
                  <c:v>Cash Equivalents</c:v>
                </c:pt>
                <c:pt idx="1">
                  <c:v>Income (Bonds)</c:v>
                </c:pt>
                <c:pt idx="2">
                  <c:v>Growth</c:v>
                </c:pt>
                <c:pt idx="3">
                  <c:v>Int'l Equity</c:v>
                </c:pt>
                <c:pt idx="4">
                  <c:v>Aggressive Growth/Misc.</c:v>
                </c:pt>
              </c:strCache>
            </c:strRef>
          </c:cat>
          <c:val>
            <c:numRef>
              <c:f>'Asset Allocator'!$C$43:$G$43</c:f>
              <c:numCache>
                <c:formatCode>0.0%</c:formatCode>
                <c:ptCount val="5"/>
              </c:numCache>
            </c:numRef>
          </c:val>
          <c:extLst>
            <c:ext xmlns:c16="http://schemas.microsoft.com/office/drawing/2014/chart" uri="{C3380CC4-5D6E-409C-BE32-E72D297353CC}">
              <c16:uniqueId val="{00000005-7A90-E149-A65F-86D7EBE0405C}"/>
            </c:ext>
          </c:extLst>
        </c:ser>
        <c:dLbls>
          <c:dLblPos val="outEnd"/>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rotWithShape="0">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DCDCDC" mc:Ignorable="a14" a14:legacySpreadsheetColorIndex="65">
            <a:gamma/>
            <a:shade val="86275"/>
            <a:invGamma/>
          </a:srgbClr>
        </a:gs>
      </a:gsLst>
      <a:lin ang="0" scaled="1"/>
    </a:gradFill>
    <a:ln w="254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a:ea typeface="Times New Roman"/>
                <a:cs typeface="Times New Roman"/>
              </a:defRPr>
            </a:pPr>
            <a:r>
              <a:rPr lang="en-US"/>
              <a:t>Guideline Allocation</a:t>
            </a:r>
          </a:p>
        </c:rich>
      </c:tx>
      <c:layout>
        <c:manualLayout>
          <c:xMode val="edge"/>
          <c:yMode val="edge"/>
          <c:x val="1.5037593984962405E-2"/>
          <c:y val="1.9138755980861243E-2"/>
        </c:manualLayout>
      </c:layout>
      <c:overlay val="0"/>
      <c:spPr>
        <a:noFill/>
        <a:ln w="25400">
          <a:noFill/>
        </a:ln>
      </c:spPr>
    </c:title>
    <c:autoTitleDeleted val="0"/>
    <c:view3D>
      <c:rotX val="65"/>
      <c:rotY val="0"/>
      <c:rAngAx val="0"/>
      <c:perspective val="0"/>
    </c:view3D>
    <c:floor>
      <c:thickness val="0"/>
    </c:floor>
    <c:sideWall>
      <c:thickness val="0"/>
    </c:sideWall>
    <c:backWall>
      <c:thickness val="0"/>
    </c:backWall>
    <c:plotArea>
      <c:layout>
        <c:manualLayout>
          <c:layoutTarget val="inner"/>
          <c:xMode val="edge"/>
          <c:yMode val="edge"/>
          <c:x val="0.37218045112781956"/>
          <c:y val="0.41148325358851673"/>
          <c:w val="0.27067669172932329"/>
          <c:h val="0.3349282296650718"/>
        </c:manualLayout>
      </c:layout>
      <c:pie3DChart>
        <c:varyColors val="1"/>
        <c:ser>
          <c:idx val="0"/>
          <c:order val="0"/>
          <c:spPr>
            <a:solidFill>
              <a:srgbClr val="8080FF"/>
            </a:solidFill>
            <a:ln w="12700">
              <a:solidFill>
                <a:srgbClr val="000000"/>
              </a:solidFill>
              <a:prstDash val="solid"/>
            </a:ln>
          </c:spPr>
          <c:dPt>
            <c:idx val="0"/>
            <c:bubble3D val="0"/>
            <c:spPr>
              <a:solidFill>
                <a:srgbClr val="C9FFC9"/>
              </a:solidFill>
              <a:ln w="12700">
                <a:solidFill>
                  <a:srgbClr val="000000"/>
                </a:solidFill>
                <a:prstDash val="solid"/>
              </a:ln>
            </c:spPr>
            <c:extLst>
              <c:ext xmlns:c16="http://schemas.microsoft.com/office/drawing/2014/chart" uri="{C3380CC4-5D6E-409C-BE32-E72D297353CC}">
                <c16:uniqueId val="{00000000-E7F9-414B-BB09-E542E91095F5}"/>
              </c:ext>
            </c:extLst>
          </c:dPt>
          <c:dPt>
            <c:idx val="1"/>
            <c:bubble3D val="0"/>
            <c:spPr>
              <a:solidFill>
                <a:srgbClr val="D1FFFF"/>
              </a:solidFill>
              <a:ln w="12700">
                <a:solidFill>
                  <a:srgbClr val="000000"/>
                </a:solidFill>
                <a:prstDash val="solid"/>
              </a:ln>
            </c:spPr>
            <c:extLst>
              <c:ext xmlns:c16="http://schemas.microsoft.com/office/drawing/2014/chart" uri="{C3380CC4-5D6E-409C-BE32-E72D297353CC}">
                <c16:uniqueId val="{00000001-E7F9-414B-BB09-E542E91095F5}"/>
              </c:ext>
            </c:extLst>
          </c:dPt>
          <c:dPt>
            <c:idx val="2"/>
            <c:bubble3D val="0"/>
            <c:spPr>
              <a:solidFill>
                <a:srgbClr val="FFFFC3"/>
              </a:solidFill>
              <a:ln w="12700">
                <a:solidFill>
                  <a:srgbClr val="000000"/>
                </a:solidFill>
                <a:prstDash val="solid"/>
              </a:ln>
            </c:spPr>
            <c:extLst>
              <c:ext xmlns:c16="http://schemas.microsoft.com/office/drawing/2014/chart" uri="{C3380CC4-5D6E-409C-BE32-E72D297353CC}">
                <c16:uniqueId val="{00000002-E7F9-414B-BB09-E542E91095F5}"/>
              </c:ext>
            </c:extLst>
          </c:dPt>
          <c:dPt>
            <c:idx val="3"/>
            <c:bubble3D val="0"/>
            <c:spPr>
              <a:solidFill>
                <a:srgbClr val="FFBFFA"/>
              </a:solidFill>
              <a:ln w="12700">
                <a:solidFill>
                  <a:srgbClr val="000000"/>
                </a:solidFill>
                <a:prstDash val="solid"/>
              </a:ln>
            </c:spPr>
            <c:extLst>
              <c:ext xmlns:c16="http://schemas.microsoft.com/office/drawing/2014/chart" uri="{C3380CC4-5D6E-409C-BE32-E72D297353CC}">
                <c16:uniqueId val="{00000003-E7F9-414B-BB09-E542E91095F5}"/>
              </c:ext>
            </c:extLst>
          </c:dPt>
          <c:dPt>
            <c:idx val="4"/>
            <c:bubble3D val="0"/>
            <c:spPr>
              <a:solidFill>
                <a:srgbClr val="FFCFCD"/>
              </a:solidFill>
              <a:ln w="12700">
                <a:solidFill>
                  <a:srgbClr val="000000"/>
                </a:solidFill>
                <a:prstDash val="solid"/>
              </a:ln>
            </c:spPr>
            <c:extLst>
              <c:ext xmlns:c16="http://schemas.microsoft.com/office/drawing/2014/chart" uri="{C3380CC4-5D6E-409C-BE32-E72D297353CC}">
                <c16:uniqueId val="{00000004-E7F9-414B-BB09-E542E91095F5}"/>
              </c:ext>
            </c:extLst>
          </c:dPt>
          <c:dLbls>
            <c:dLbl>
              <c:idx val="0"/>
              <c:layout>
                <c:manualLayout>
                  <c:x val="9.0690649170289905E-2"/>
                  <c:y val="-0.18732245789850427"/>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7F9-414B-BB09-E542E91095F5}"/>
                </c:ext>
              </c:extLst>
            </c:dLbl>
            <c:dLbl>
              <c:idx val="1"/>
              <c:layout>
                <c:manualLayout>
                  <c:x val="7.2969197842602251E-2"/>
                  <c:y val="-0.13947556794635119"/>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F9-414B-BB09-E542E91095F5}"/>
                </c:ext>
              </c:extLst>
            </c:dLbl>
            <c:dLbl>
              <c:idx val="2"/>
              <c:layout>
                <c:manualLayout>
                  <c:x val="-6.8934033078031309E-2"/>
                  <c:y val="-0.10103078024337869"/>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F9-414B-BB09-E542E91095F5}"/>
                </c:ext>
              </c:extLst>
            </c:dLbl>
            <c:dLbl>
              <c:idx val="3"/>
              <c:layout>
                <c:manualLayout>
                  <c:x val="-5.2381608118382772E-2"/>
                  <c:y val="-0.17758580416682368"/>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F9-414B-BB09-E542E91095F5}"/>
                </c:ext>
              </c:extLst>
            </c:dLbl>
            <c:dLbl>
              <c:idx val="4"/>
              <c:layout>
                <c:manualLayout>
                  <c:x val="-3.8073680920987674E-2"/>
                  <c:y val="-0.1300738424443356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7F9-414B-BB09-E542E91095F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'Asset Allocator'!$C$6:$G$6</c:f>
              <c:strCache>
                <c:ptCount val="5"/>
                <c:pt idx="0">
                  <c:v>Cash Equivalents</c:v>
                </c:pt>
                <c:pt idx="1">
                  <c:v>Income (Bonds)</c:v>
                </c:pt>
                <c:pt idx="2">
                  <c:v>Growth</c:v>
                </c:pt>
                <c:pt idx="3">
                  <c:v>Int'l Equity</c:v>
                </c:pt>
                <c:pt idx="4">
                  <c:v>Aggressive Growth/Misc.</c:v>
                </c:pt>
              </c:strCache>
            </c:strRef>
          </c:cat>
          <c:val>
            <c:numRef>
              <c:f>'Asset Allocator'!$C$43:$G$43</c:f>
              <c:numCache>
                <c:formatCode>0.0%</c:formatCode>
                <c:ptCount val="5"/>
              </c:numCache>
            </c:numRef>
          </c:val>
          <c:extLst>
            <c:ext xmlns:c16="http://schemas.microsoft.com/office/drawing/2014/chart" uri="{C3380CC4-5D6E-409C-BE32-E72D297353CC}">
              <c16:uniqueId val="{00000005-E7F9-414B-BB09-E542E91095F5}"/>
            </c:ext>
          </c:extLst>
        </c:ser>
        <c:dLbls>
          <c:dLblPos val="outEnd"/>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gradFill rotWithShape="0">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DCDCDC" mc:Ignorable="a14" a14:legacySpreadsheetColorIndex="65">
            <a:gamma/>
            <a:shade val="86275"/>
            <a:invGamma/>
          </a:srgbClr>
        </a:gs>
      </a:gsLst>
      <a:lin ang="0" scaled="1"/>
    </a:gradFill>
    <a:ln w="254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57</xdr:row>
          <xdr:rowOff>127000</xdr:rowOff>
        </xdr:from>
        <xdr:to>
          <xdr:col>5</xdr:col>
          <xdr:colOff>3810000</xdr:colOff>
          <xdr:row>67</xdr:row>
          <xdr:rowOff>139700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0</xdr:rowOff>
    </xdr:from>
    <xdr:to>
      <xdr:col>2</xdr:col>
      <xdr:colOff>1430866</xdr:colOff>
      <xdr:row>3</xdr:row>
      <xdr:rowOff>194058</xdr:rowOff>
    </xdr:to>
    <xdr:pic>
      <xdr:nvPicPr>
        <xdr:cNvPr id="4" name="Picture 3">
          <a:extLst>
            <a:ext uri="{FF2B5EF4-FFF2-40B4-BE49-F238E27FC236}">
              <a16:creationId xmlns:a16="http://schemas.microsoft.com/office/drawing/2014/main" id="{DDD6F7F5-59C0-EB45-AB16-59E8890796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2476499" cy="803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45</xdr:row>
      <xdr:rowOff>101600</xdr:rowOff>
    </xdr:from>
    <xdr:to>
      <xdr:col>2</xdr:col>
      <xdr:colOff>596900</xdr:colOff>
      <xdr:row>58</xdr:row>
      <xdr:rowOff>0</xdr:rowOff>
    </xdr:to>
    <xdr:graphicFrame macro="">
      <xdr:nvGraphicFramePr>
        <xdr:cNvPr id="1031" name="Chart 7">
          <a:extLst>
            <a:ext uri="{FF2B5EF4-FFF2-40B4-BE49-F238E27FC236}">
              <a16:creationId xmlns:a16="http://schemas.microsoft.com/office/drawing/2014/main" id="{00000000-0008-0000-03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106</xdr:row>
      <xdr:rowOff>127000</xdr:rowOff>
    </xdr:from>
    <xdr:to>
      <xdr:col>2</xdr:col>
      <xdr:colOff>647700</xdr:colOff>
      <xdr:row>119</xdr:row>
      <xdr:rowOff>139700</xdr:rowOff>
    </xdr:to>
    <xdr:graphicFrame macro="">
      <xdr:nvGraphicFramePr>
        <xdr:cNvPr id="1033" name="Chart 9">
          <a:extLst>
            <a:ext uri="{FF2B5EF4-FFF2-40B4-BE49-F238E27FC236}">
              <a16:creationId xmlns:a16="http://schemas.microsoft.com/office/drawing/2014/main" id="{00000000-0008-0000-0300-00000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609600</xdr:colOff>
      <xdr:row>45</xdr:row>
      <xdr:rowOff>101600</xdr:rowOff>
    </xdr:from>
    <xdr:to>
      <xdr:col>6</xdr:col>
      <xdr:colOff>774700</xdr:colOff>
      <xdr:row>58</xdr:row>
      <xdr:rowOff>0</xdr:rowOff>
    </xdr:to>
    <xdr:graphicFrame macro="">
      <xdr:nvGraphicFramePr>
        <xdr:cNvPr id="1036" name="Chart 12">
          <a:extLst>
            <a:ext uri="{FF2B5EF4-FFF2-40B4-BE49-F238E27FC236}">
              <a16:creationId xmlns:a16="http://schemas.microsoft.com/office/drawing/2014/main" id="{00000000-0008-0000-03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660400</xdr:colOff>
      <xdr:row>106</xdr:row>
      <xdr:rowOff>127000</xdr:rowOff>
    </xdr:from>
    <xdr:to>
      <xdr:col>6</xdr:col>
      <xdr:colOff>787400</xdr:colOff>
      <xdr:row>119</xdr:row>
      <xdr:rowOff>139700</xdr:rowOff>
    </xdr:to>
    <xdr:graphicFrame macro="">
      <xdr:nvGraphicFramePr>
        <xdr:cNvPr id="1037" name="Chart 13">
          <a:extLst>
            <a:ext uri="{FF2B5EF4-FFF2-40B4-BE49-F238E27FC236}">
              <a16:creationId xmlns:a16="http://schemas.microsoft.com/office/drawing/2014/main" id="{00000000-0008-0000-0300-00000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oleObject" Target="../embeddings/Microsoft_Excel_97_-_2004_Worksheet.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wmf"/></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E1" workbookViewId="0">
      <selection activeCell="L1" sqref="L1"/>
    </sheetView>
  </sheetViews>
  <sheetFormatPr baseColWidth="10" defaultColWidth="11" defaultRowHeight="16" x14ac:dyDescent="0.2"/>
  <cols>
    <col min="1" max="1" width="18.5" bestFit="1" customWidth="1"/>
    <col min="2" max="2" width="20.33203125" customWidth="1"/>
    <col min="3" max="3" width="19.6640625" customWidth="1"/>
    <col min="4" max="4" width="14.1640625" customWidth="1"/>
    <col min="5" max="5" width="11.33203125" customWidth="1"/>
    <col min="6" max="6" width="11.6640625" customWidth="1"/>
    <col min="7" max="256" width="8.83203125" customWidth="1"/>
  </cols>
  <sheetData/>
  <phoneticPr fontId="1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showGridLines="0" topLeftCell="A28" zoomScale="75" workbookViewId="0">
      <selection activeCell="C44" sqref="C44"/>
    </sheetView>
  </sheetViews>
  <sheetFormatPr baseColWidth="10" defaultColWidth="11" defaultRowHeight="16" x14ac:dyDescent="0.2"/>
  <cols>
    <col min="1" max="1" width="25.6640625" customWidth="1"/>
    <col min="2" max="2" width="7.1640625" bestFit="1" customWidth="1"/>
    <col min="3" max="8" width="15.6640625" customWidth="1"/>
    <col min="9" max="256" width="8.83203125" customWidth="1"/>
  </cols>
  <sheetData>
    <row r="1" spans="1:8" ht="20" customHeight="1" x14ac:dyDescent="0.2">
      <c r="A1" s="170" t="s">
        <v>47</v>
      </c>
      <c r="B1" s="106"/>
      <c r="C1" s="107"/>
      <c r="D1" s="107"/>
      <c r="E1" s="107"/>
      <c r="F1" s="107"/>
      <c r="G1" s="107"/>
      <c r="H1" s="108"/>
    </row>
    <row r="2" spans="1:8" ht="15" customHeight="1" x14ac:dyDescent="0.2">
      <c r="A2" s="105"/>
      <c r="B2" s="106"/>
      <c r="C2" s="107"/>
      <c r="D2" s="107"/>
      <c r="E2" s="107"/>
      <c r="F2" s="107"/>
      <c r="G2" s="107"/>
      <c r="H2" s="108"/>
    </row>
    <row r="3" spans="1:8" ht="15" customHeight="1" x14ac:dyDescent="0.2">
      <c r="A3" s="109" t="s">
        <v>22</v>
      </c>
      <c r="B3" s="110"/>
      <c r="C3" s="111"/>
      <c r="D3" s="111"/>
      <c r="E3" s="111"/>
      <c r="F3" s="111"/>
      <c r="G3" s="111"/>
      <c r="H3" s="112"/>
    </row>
    <row r="4" spans="1:8" ht="30" customHeight="1" thickBot="1" x14ac:dyDescent="0.25">
      <c r="A4" s="113"/>
      <c r="B4" s="114"/>
      <c r="C4" s="115"/>
      <c r="D4" s="3"/>
      <c r="E4" s="3"/>
      <c r="F4" s="3"/>
      <c r="G4" s="3"/>
      <c r="H4" s="116"/>
    </row>
    <row r="5" spans="1:8" ht="75" customHeight="1" thickBot="1" x14ac:dyDescent="0.25">
      <c r="A5" s="184" t="s">
        <v>23</v>
      </c>
      <c r="B5" s="117"/>
      <c r="C5" s="171" t="s">
        <v>10</v>
      </c>
      <c r="D5" s="173" t="s">
        <v>13</v>
      </c>
      <c r="E5" s="174" t="s">
        <v>4</v>
      </c>
      <c r="F5" s="177" t="s">
        <v>11</v>
      </c>
      <c r="G5" s="178" t="s">
        <v>20</v>
      </c>
      <c r="H5" s="116"/>
    </row>
    <row r="6" spans="1:8" ht="15" customHeight="1" thickBot="1" x14ac:dyDescent="0.25">
      <c r="A6" s="118"/>
      <c r="B6" s="119"/>
      <c r="C6" s="120"/>
      <c r="D6" s="120"/>
      <c r="E6" s="120"/>
      <c r="F6" s="120"/>
      <c r="G6" s="120"/>
      <c r="H6" s="121"/>
    </row>
    <row r="7" spans="1:8" ht="20" customHeight="1" thickBot="1" x14ac:dyDescent="0.25">
      <c r="A7" s="182" t="s">
        <v>24</v>
      </c>
      <c r="B7" s="117"/>
      <c r="C7" s="122"/>
      <c r="D7" s="122"/>
      <c r="E7" s="122"/>
      <c r="F7" s="122"/>
      <c r="G7" s="122"/>
      <c r="H7" s="116"/>
    </row>
    <row r="8" spans="1:8" ht="18" thickBot="1" x14ac:dyDescent="0.25">
      <c r="A8" s="123" t="s">
        <v>25</v>
      </c>
      <c r="B8" s="124">
        <f>IF('Asset Allocator &amp; Risk Quest.'!$D$15='Asset Allocator &amp; Risk Quest.'!M13,1,"")</f>
        <v>1</v>
      </c>
      <c r="C8" s="125">
        <v>10</v>
      </c>
      <c r="D8" s="126">
        <v>20</v>
      </c>
      <c r="E8" s="125"/>
      <c r="F8" s="127"/>
      <c r="G8" s="128"/>
      <c r="H8" s="116">
        <f>SUM(C8:G8)</f>
        <v>30</v>
      </c>
    </row>
    <row r="9" spans="1:8" ht="18" thickBot="1" x14ac:dyDescent="0.25">
      <c r="A9" s="129" t="s">
        <v>26</v>
      </c>
      <c r="B9" s="124"/>
      <c r="C9" s="130">
        <v>7.5</v>
      </c>
      <c r="D9" s="131">
        <v>17.5</v>
      </c>
      <c r="E9" s="132">
        <v>2.5</v>
      </c>
      <c r="F9" s="133">
        <v>2.5</v>
      </c>
      <c r="G9" s="134"/>
      <c r="H9" s="116">
        <f>SUM(C9:G9)</f>
        <v>30</v>
      </c>
    </row>
    <row r="10" spans="1:8" ht="18" thickBot="1" x14ac:dyDescent="0.25">
      <c r="A10" s="185" t="s">
        <v>27</v>
      </c>
      <c r="B10" s="124" t="str">
        <f>IF('Asset Allocator &amp; Risk Quest.'!$D$15='Asset Allocator &amp; Risk Quest.'!M14,1,"")</f>
        <v/>
      </c>
      <c r="C10" s="186">
        <v>5</v>
      </c>
      <c r="D10" s="187">
        <v>10</v>
      </c>
      <c r="E10" s="186">
        <v>7.5</v>
      </c>
      <c r="F10" s="188">
        <v>2.5</v>
      </c>
      <c r="G10" s="189">
        <v>5</v>
      </c>
      <c r="H10" s="116">
        <f>SUM(C10:G10)</f>
        <v>30</v>
      </c>
    </row>
    <row r="11" spans="1:8" ht="18" thickBot="1" x14ac:dyDescent="0.25">
      <c r="A11" s="135" t="s">
        <v>28</v>
      </c>
      <c r="B11" s="124"/>
      <c r="C11" s="136">
        <v>2.5</v>
      </c>
      <c r="D11" s="130">
        <v>5</v>
      </c>
      <c r="E11" s="136">
        <v>10</v>
      </c>
      <c r="F11" s="137">
        <v>5</v>
      </c>
      <c r="G11" s="138">
        <v>7.5</v>
      </c>
      <c r="H11" s="116">
        <f>SUM(C11:G11)</f>
        <v>30</v>
      </c>
    </row>
    <row r="12" spans="1:8" ht="18" thickBot="1" x14ac:dyDescent="0.25">
      <c r="A12" s="139" t="s">
        <v>29</v>
      </c>
      <c r="B12" s="124" t="str">
        <f>IF('Asset Allocator &amp; Risk Quest.'!$D$15='Asset Allocator &amp; Risk Quest.'!M15,1,"")</f>
        <v/>
      </c>
      <c r="C12" s="140"/>
      <c r="D12" s="141"/>
      <c r="E12" s="140">
        <v>12.5</v>
      </c>
      <c r="F12" s="142">
        <v>5</v>
      </c>
      <c r="G12" s="143">
        <v>12.5</v>
      </c>
      <c r="H12" s="116">
        <f>SUM(C12:G12)</f>
        <v>30</v>
      </c>
    </row>
    <row r="13" spans="1:8" ht="17" thickBot="1" x14ac:dyDescent="0.25">
      <c r="A13" s="144"/>
      <c r="B13" s="144"/>
      <c r="C13" s="144"/>
      <c r="D13" s="144"/>
      <c r="E13" s="144"/>
      <c r="F13" s="144"/>
      <c r="G13" s="144"/>
      <c r="H13" s="144"/>
    </row>
    <row r="14" spans="1:8" ht="31" thickBot="1" x14ac:dyDescent="0.25">
      <c r="A14" s="183" t="s">
        <v>30</v>
      </c>
      <c r="B14" s="117"/>
      <c r="C14" s="122"/>
      <c r="D14" s="122"/>
      <c r="E14" s="122"/>
      <c r="F14" s="122"/>
      <c r="G14" s="122"/>
      <c r="H14" s="116"/>
    </row>
    <row r="15" spans="1:8" ht="17" x14ac:dyDescent="0.2">
      <c r="A15" s="190" t="s">
        <v>31</v>
      </c>
      <c r="B15" s="191">
        <f>IF('Asset Allocator &amp; Risk Quest.'!$D$16&lt;=3%,1,"")</f>
        <v>1</v>
      </c>
      <c r="C15" s="192"/>
      <c r="D15" s="192"/>
      <c r="E15" s="193">
        <v>12.5</v>
      </c>
      <c r="F15" s="194">
        <v>2.5</v>
      </c>
      <c r="G15" s="195">
        <v>10</v>
      </c>
      <c r="H15" s="116">
        <f>SUM(C15:G15)</f>
        <v>25</v>
      </c>
    </row>
    <row r="16" spans="1:8" ht="18" thickBot="1" x14ac:dyDescent="0.25">
      <c r="A16" s="145" t="s">
        <v>32</v>
      </c>
      <c r="B16" s="146" t="str">
        <f>IF(B15="", IF(B17="",1,""),"")</f>
        <v/>
      </c>
      <c r="C16" s="130"/>
      <c r="D16" s="130">
        <v>7.5</v>
      </c>
      <c r="E16" s="147">
        <v>5</v>
      </c>
      <c r="F16" s="148">
        <v>5</v>
      </c>
      <c r="G16" s="149">
        <v>7.5</v>
      </c>
      <c r="H16" s="116">
        <f>SUM(C16:G16)</f>
        <v>25</v>
      </c>
    </row>
    <row r="17" spans="1:8" ht="18" thickBot="1" x14ac:dyDescent="0.25">
      <c r="A17" s="139" t="s">
        <v>33</v>
      </c>
      <c r="B17" s="191" t="str">
        <f>IF('Asset Allocator &amp; Risk Quest.'!$D$16&gt;=5%,1,"")</f>
        <v/>
      </c>
      <c r="C17" s="140">
        <v>2.5</v>
      </c>
      <c r="D17" s="141">
        <v>12.5</v>
      </c>
      <c r="E17" s="140"/>
      <c r="F17" s="142">
        <v>5</v>
      </c>
      <c r="G17" s="143">
        <v>5</v>
      </c>
      <c r="H17" s="116">
        <f>SUM(C17:G17)</f>
        <v>25</v>
      </c>
    </row>
    <row r="18" spans="1:8" ht="17" thickBot="1" x14ac:dyDescent="0.25">
      <c r="A18" s="144"/>
      <c r="B18" s="144"/>
      <c r="C18" s="144"/>
      <c r="D18" s="144"/>
      <c r="E18" s="144"/>
      <c r="F18" s="144"/>
      <c r="G18" s="144"/>
      <c r="H18" s="144"/>
    </row>
    <row r="19" spans="1:8" ht="17" thickBot="1" x14ac:dyDescent="0.25">
      <c r="A19" s="183" t="s">
        <v>34</v>
      </c>
      <c r="B19" s="117"/>
      <c r="C19" s="122"/>
      <c r="D19" s="3"/>
      <c r="E19" s="122"/>
      <c r="F19" s="122"/>
      <c r="G19" s="122"/>
      <c r="H19" s="116"/>
    </row>
    <row r="20" spans="1:8" ht="18" thickBot="1" x14ac:dyDescent="0.25">
      <c r="A20" s="150" t="s">
        <v>35</v>
      </c>
      <c r="B20" s="124" t="str">
        <f>IF('Asset Allocator &amp; Risk Quest.'!$D$17&lt;150000,1,"")</f>
        <v/>
      </c>
      <c r="C20" s="125">
        <v>2.5</v>
      </c>
      <c r="D20" s="126">
        <v>10</v>
      </c>
      <c r="E20" s="125">
        <v>5</v>
      </c>
      <c r="F20" s="127">
        <v>2.5</v>
      </c>
      <c r="G20" s="128"/>
      <c r="H20" s="116">
        <f>SUM(C20:G20)</f>
        <v>20</v>
      </c>
    </row>
    <row r="21" spans="1:8" ht="18" thickBot="1" x14ac:dyDescent="0.25">
      <c r="A21" s="145" t="s">
        <v>69</v>
      </c>
      <c r="B21" s="124" t="str">
        <f>IF('Asset Allocator &amp; Risk Quest.'!$D$17&gt;150000, IF('Asset Allocator &amp; Risk Quest.'!$D$17&lt;=250000,1,""),"")</f>
        <v/>
      </c>
      <c r="C21" s="147"/>
      <c r="D21" s="130">
        <v>7.5</v>
      </c>
      <c r="E21" s="147">
        <v>5</v>
      </c>
      <c r="F21" s="148">
        <v>5</v>
      </c>
      <c r="G21" s="149">
        <v>2.5</v>
      </c>
      <c r="H21" s="116">
        <f>SUM(C21:G21)</f>
        <v>20</v>
      </c>
    </row>
    <row r="22" spans="1:8" ht="18" thickBot="1" x14ac:dyDescent="0.25">
      <c r="A22" s="185" t="s">
        <v>70</v>
      </c>
      <c r="B22" s="124">
        <f>IF('Asset Allocator &amp; Risk Quest.'!$D$17&gt;250000, IF('Asset Allocator &amp; Risk Quest.'!$D$17&lt;=500000,1,""),"")</f>
        <v>1</v>
      </c>
      <c r="C22" s="186"/>
      <c r="D22" s="187">
        <v>5</v>
      </c>
      <c r="E22" s="186">
        <v>10</v>
      </c>
      <c r="F22" s="188">
        <v>2.5</v>
      </c>
      <c r="G22" s="189">
        <v>2.5</v>
      </c>
      <c r="H22" s="116">
        <f>SUM(C22:G22)</f>
        <v>20</v>
      </c>
    </row>
    <row r="23" spans="1:8" ht="18" thickBot="1" x14ac:dyDescent="0.25">
      <c r="A23" s="139" t="s">
        <v>36</v>
      </c>
      <c r="B23" s="124" t="str">
        <f>IF('Asset Allocator &amp; Risk Quest.'!$D$17&gt;500000,1,"")</f>
        <v/>
      </c>
      <c r="C23" s="140"/>
      <c r="D23" s="141">
        <v>2.5</v>
      </c>
      <c r="E23" s="140">
        <v>5</v>
      </c>
      <c r="F23" s="142">
        <v>5</v>
      </c>
      <c r="G23" s="143">
        <v>7.5</v>
      </c>
      <c r="H23" s="116">
        <f>SUM(C23:G23)</f>
        <v>20</v>
      </c>
    </row>
    <row r="24" spans="1:8" ht="17" thickBot="1" x14ac:dyDescent="0.25">
      <c r="A24" s="144"/>
      <c r="B24" s="144"/>
      <c r="C24" s="144"/>
      <c r="D24" s="144"/>
      <c r="E24" s="144"/>
      <c r="F24" s="144"/>
      <c r="G24" s="144"/>
      <c r="H24" s="144"/>
    </row>
    <row r="25" spans="1:8" ht="18" thickBot="1" x14ac:dyDescent="0.25">
      <c r="A25" s="182" t="s">
        <v>37</v>
      </c>
      <c r="B25" s="117"/>
      <c r="C25" s="122"/>
      <c r="D25" s="122"/>
      <c r="E25" s="122"/>
      <c r="F25" s="122"/>
      <c r="G25" s="122"/>
      <c r="H25" s="116"/>
    </row>
    <row r="26" spans="1:8" ht="18" thickBot="1" x14ac:dyDescent="0.25">
      <c r="A26" s="151" t="s">
        <v>51</v>
      </c>
      <c r="B26" s="124" t="str">
        <f>IF('Asset Allocator &amp; Risk Quest.'!$D$18&lt;50000,1,"")</f>
        <v/>
      </c>
      <c r="C26" s="125">
        <v>5</v>
      </c>
      <c r="D26" s="126">
        <v>2.5</v>
      </c>
      <c r="E26" s="125">
        <v>2.5</v>
      </c>
      <c r="F26" s="127">
        <v>2.5</v>
      </c>
      <c r="G26" s="128">
        <v>2.5</v>
      </c>
      <c r="H26" s="116">
        <f>SUM(C26:G26)</f>
        <v>15</v>
      </c>
    </row>
    <row r="27" spans="1:8" ht="18" thickBot="1" x14ac:dyDescent="0.25">
      <c r="A27" s="145" t="s">
        <v>38</v>
      </c>
      <c r="B27" s="124" t="str">
        <f>IF('Asset Allocator &amp; Risk Quest.'!$D$18&gt;50000, IF('Asset Allocator &amp; Risk Quest.'!$D$18&lt;=75000,1,""),"")</f>
        <v/>
      </c>
      <c r="C27" s="147">
        <v>2.5</v>
      </c>
      <c r="D27" s="152">
        <v>2.5</v>
      </c>
      <c r="E27" s="147">
        <v>5</v>
      </c>
      <c r="F27" s="148">
        <v>2.5</v>
      </c>
      <c r="G27" s="149">
        <v>2.5</v>
      </c>
      <c r="H27" s="116">
        <f>SUM(C27:G27)</f>
        <v>15</v>
      </c>
    </row>
    <row r="28" spans="1:8" ht="18" thickBot="1" x14ac:dyDescent="0.25">
      <c r="A28" s="185" t="s">
        <v>52</v>
      </c>
      <c r="B28" s="124">
        <f>IF('Asset Allocator &amp; Risk Quest.'!$D$18&gt;75000, IF('Asset Allocator &amp; Risk Quest.'!$D$18&lt;=125000,1,""),"")</f>
        <v>1</v>
      </c>
      <c r="C28" s="186"/>
      <c r="D28" s="196">
        <v>2.5</v>
      </c>
      <c r="E28" s="186">
        <v>5</v>
      </c>
      <c r="F28" s="188">
        <v>2.5</v>
      </c>
      <c r="G28" s="189">
        <v>5</v>
      </c>
      <c r="H28" s="116">
        <f>SUM(C28:G28)</f>
        <v>15</v>
      </c>
    </row>
    <row r="29" spans="1:8" ht="17" x14ac:dyDescent="0.2">
      <c r="A29" s="135" t="s">
        <v>71</v>
      </c>
      <c r="B29" s="124" t="str">
        <f>IF('Asset Allocator &amp; Risk Quest.'!$D$18&gt;125000,1,"")</f>
        <v/>
      </c>
      <c r="C29" s="153"/>
      <c r="D29" s="130"/>
      <c r="E29" s="136">
        <v>5</v>
      </c>
      <c r="F29" s="137">
        <v>5</v>
      </c>
      <c r="G29" s="138">
        <v>5</v>
      </c>
      <c r="H29" s="116">
        <f>SUM(C29:G29)</f>
        <v>15</v>
      </c>
    </row>
    <row r="30" spans="1:8" ht="18" thickBot="1" x14ac:dyDescent="0.25">
      <c r="A30" s="139" t="s">
        <v>39</v>
      </c>
      <c r="B30" s="154"/>
      <c r="C30" s="155">
        <v>5</v>
      </c>
      <c r="D30" s="156">
        <v>7.5</v>
      </c>
      <c r="E30" s="140">
        <v>2.5</v>
      </c>
      <c r="F30" s="142"/>
      <c r="G30" s="143"/>
      <c r="H30" s="116">
        <f>SUM(C30:G30)</f>
        <v>15</v>
      </c>
    </row>
    <row r="31" spans="1:8" ht="17" thickBot="1" x14ac:dyDescent="0.25">
      <c r="A31" s="144"/>
      <c r="B31" s="144"/>
      <c r="C31" s="144"/>
      <c r="D31" s="144"/>
      <c r="E31" s="144"/>
      <c r="F31" s="144"/>
      <c r="G31" s="144"/>
      <c r="H31" s="144"/>
    </row>
    <row r="32" spans="1:8" ht="18" thickBot="1" x14ac:dyDescent="0.25">
      <c r="A32" s="182" t="s">
        <v>40</v>
      </c>
      <c r="B32" s="117"/>
      <c r="C32" s="144"/>
      <c r="D32" s="157"/>
      <c r="E32" s="157"/>
      <c r="F32" s="157"/>
      <c r="G32" s="157"/>
      <c r="H32" s="116"/>
    </row>
    <row r="33" spans="1:8" ht="18" thickBot="1" x14ac:dyDescent="0.25">
      <c r="A33" s="123" t="s">
        <v>41</v>
      </c>
      <c r="B33" s="124" t="str">
        <f>IF('Asset Allocator &amp; Risk Quest.'!$D$19&lt;35,1,"")</f>
        <v/>
      </c>
      <c r="C33" s="158"/>
      <c r="D33" s="159"/>
      <c r="E33" s="158">
        <v>5</v>
      </c>
      <c r="F33" s="160">
        <v>2.5</v>
      </c>
      <c r="G33" s="161">
        <v>2.5</v>
      </c>
      <c r="H33" s="116">
        <f>SUM(C33:G33)</f>
        <v>10</v>
      </c>
    </row>
    <row r="34" spans="1:8" ht="18" thickBot="1" x14ac:dyDescent="0.25">
      <c r="A34" s="185" t="s">
        <v>42</v>
      </c>
      <c r="B34" s="124" t="str">
        <f>IF('Asset Allocator &amp; Risk Quest.'!$D$19&gt;35, IF('Asset Allocator &amp; Risk Quest.'!$D$19&lt;=55,1,""),"")</f>
        <v/>
      </c>
      <c r="C34" s="186"/>
      <c r="D34" s="196">
        <v>2.5</v>
      </c>
      <c r="E34" s="186">
        <v>2.5</v>
      </c>
      <c r="F34" s="188">
        <v>2.5</v>
      </c>
      <c r="G34" s="189">
        <v>2.5</v>
      </c>
      <c r="H34" s="116">
        <f>SUM(C34:G34)</f>
        <v>10</v>
      </c>
    </row>
    <row r="35" spans="1:8" ht="18" thickBot="1" x14ac:dyDescent="0.25">
      <c r="A35" s="145" t="s">
        <v>43</v>
      </c>
      <c r="B35" s="124">
        <f>IF('Asset Allocator &amp; Risk Quest.'!$D$19&gt;55, IF('Asset Allocator &amp; Risk Quest.'!$D$19&lt;=65,1,""),"")</f>
        <v>1</v>
      </c>
      <c r="C35" s="147"/>
      <c r="D35" s="130">
        <v>2.5</v>
      </c>
      <c r="E35" s="147">
        <v>2.5</v>
      </c>
      <c r="F35" s="148">
        <v>5</v>
      </c>
      <c r="G35" s="149"/>
      <c r="H35" s="116">
        <f>SUM(C35:G35)</f>
        <v>10</v>
      </c>
    </row>
    <row r="36" spans="1:8" ht="18" thickBot="1" x14ac:dyDescent="0.25">
      <c r="A36" s="162" t="s">
        <v>44</v>
      </c>
      <c r="B36" s="124" t="str">
        <f>IF('Asset Allocator &amp; Risk Quest.'!$D$19&gt;65,1,"")</f>
        <v/>
      </c>
      <c r="C36" s="163">
        <v>2.5</v>
      </c>
      <c r="D36" s="156">
        <v>5</v>
      </c>
      <c r="E36" s="163"/>
      <c r="F36" s="164">
        <v>2.5</v>
      </c>
      <c r="G36" s="165"/>
      <c r="H36" s="116">
        <f>SUM(C36:G36)</f>
        <v>10</v>
      </c>
    </row>
    <row r="37" spans="1:8" x14ac:dyDescent="0.2">
      <c r="A37" s="144"/>
      <c r="B37" s="117"/>
      <c r="C37" s="166">
        <f>IF($B$33=1,$C$33/100,IF($B$34=1,$C$34/100,IF($B$35=1,$C$35/100,IF($B$36=1,$C$36/100,0))))</f>
        <v>0</v>
      </c>
      <c r="D37" s="166">
        <f>IF($B$33=1,$D$33/100,IF($B$34=1,$D$34/100,IF($B$35=1,$D$35/100,IF($B$36=1,$D$36/100,0))))</f>
        <v>2.5000000000000001E-2</v>
      </c>
      <c r="E37" s="166">
        <f>IF($B$33=1,$E$33/100,IF($B$34=1,$E$34/100,IF($B$35=1,$E$35/100,IF($B$36=1,$E$36/100,0))))</f>
        <v>2.5000000000000001E-2</v>
      </c>
      <c r="F37" s="166">
        <f>IF($B$33=1,$F$33/100,IF($B$34=1,$F$34/100,IF($B$35=1,$F$35/100,IF($B$36=1,$F$36/100,0))))</f>
        <v>0.05</v>
      </c>
      <c r="G37" s="166">
        <f>IF($B$33=1,$G$33/100,IF($B$34=1,$G$34/100,IF($B$35=1,$G$35/100,IF($B$36=1,$G$36/100,0))))</f>
        <v>0</v>
      </c>
      <c r="H37" s="116"/>
    </row>
    <row r="38" spans="1:8" x14ac:dyDescent="0.2">
      <c r="A38" s="144"/>
      <c r="B38" s="117"/>
      <c r="C38" s="167">
        <f>(IF($B$26=1,$C$26/100,IF($B$27=1,$C$27/100,IF($B$28=1,$C$28/100,IF($B$29=1,$C$29/100,IF($B$30=1,$C$30/100,0))))))</f>
        <v>0</v>
      </c>
      <c r="D38" s="167">
        <f>(IF($B$26=1,$D$26/100,IF($B$27=1,$D$27/100,IF($B$28=1,$D$28/100,IF($B$29=1,$D$29/100,IF($B$30=1,$D$30/100,0))))))</f>
        <v>2.5000000000000001E-2</v>
      </c>
      <c r="E38" s="167">
        <f>(IF($B$26=1,$E$26/100,IF($B$27=1,$E$27/100,IF($B$28=1,$E$28/100,IF($B$29=1,$E$29/100,IF($B$30=1,$E$30/100,0))))))</f>
        <v>0.05</v>
      </c>
      <c r="F38" s="167">
        <f>(IF($B$26=1,$F$26/100,IF($B$27=1,$F$27/100,IF($B$28=1,$F$28/100,IF($B$29=1,$F$29/100,IF($B$30=1,$F$30/100,0))))))</f>
        <v>2.5000000000000001E-2</v>
      </c>
      <c r="G38" s="167">
        <f>(IF($B$26=1,$G$26/100,IF($B$27=1,$G$27/100,IF($B$28=1,$G$28/100,IF($B$29=1,$G$29/100,IF($B$30=1,$G$30/100,0))))))</f>
        <v>0.05</v>
      </c>
      <c r="H38" s="116"/>
    </row>
    <row r="39" spans="1:8" x14ac:dyDescent="0.2">
      <c r="A39" s="144"/>
      <c r="B39" s="117"/>
      <c r="C39" s="167">
        <f>IF($B$20=1,$C$20/100,IF($B$21=1,$C$21/100,IF($B$22=1,$C$22/100,IF($B$23=1,$C$23/100,))))</f>
        <v>0</v>
      </c>
      <c r="D39" s="167">
        <f>IF($B$20=1,$D$20/100,IF($B$21=1,$D$21/100,IF($B$22=1,$D$22/100,IF($B$23=1,$D$23/100,))))</f>
        <v>0.05</v>
      </c>
      <c r="E39" s="167">
        <f>IF($B$20=1,$E$20/100,IF($B$21=1,$E$21/100,IF($B$22=1,$E$22/100,IF($B$23=1,$E$23/100,))))</f>
        <v>0.1</v>
      </c>
      <c r="F39" s="167">
        <f>IF($B$20=1,$F$20/100,IF($B$21=1,$F$21/100,IF($B$22=1,$F$22/100,IF($B$23=1,$F$23/100,))))</f>
        <v>2.5000000000000001E-2</v>
      </c>
      <c r="G39" s="167">
        <f>IF($B$20=1,$G$20/100,IF($B$21=1,$G$21/100,IF($B$22=1,$G$22/100,IF($B$23=1,$G$23/100,))))</f>
        <v>2.5000000000000001E-2</v>
      </c>
      <c r="H39" s="116"/>
    </row>
    <row r="40" spans="1:8" x14ac:dyDescent="0.2">
      <c r="A40" s="144"/>
      <c r="B40" s="117"/>
      <c r="C40" s="167">
        <f>(IF($B$15=1,$C$15/100,IF($B$16=1,$C$16/100,IF($B$17=1,$C$17/100,0))))</f>
        <v>0</v>
      </c>
      <c r="D40" s="167">
        <f>(IF($B$15=1,$D$15/100,IF($B$16=1,$D$16/100,IF($B$17=1,$D$17/100,0))))</f>
        <v>0</v>
      </c>
      <c r="E40" s="167">
        <f>(IF($B$15=1,$E$15/100,IF($B$16=1,$E$16/100,IF($B$17=1,$E$17/100,0))))</f>
        <v>0.125</v>
      </c>
      <c r="F40" s="167">
        <f>(IF($B$15=1,$F$15/100,IF($B$16=1,$F$16/100,IF($B$17=1,$F$17/100,0))))</f>
        <v>2.5000000000000001E-2</v>
      </c>
      <c r="G40" s="167">
        <f>(IF($B$15=1,$G$15/100,IF($B$16=1,$G$16/100,IF($B$17=1,$G$17/100,0))))</f>
        <v>0.1</v>
      </c>
      <c r="H40" s="116"/>
    </row>
    <row r="41" spans="1:8" x14ac:dyDescent="0.2">
      <c r="A41" s="144"/>
      <c r="B41" s="117"/>
      <c r="C41" s="167">
        <f>IF($B$8=1,$C$8/100,IF($B$9=1,$C$9/100,IF($B$10=1,$C$10/100,IF($B$11=1,$C$11/100,IF($B$12=1,$C$12/100,)))))</f>
        <v>0.1</v>
      </c>
      <c r="D41" s="167">
        <f>IF($B$8=1,$D$8/100,IF($B$9=1,$D$9/100,IF($B$10=1,$D$10/100,IF($B$11=1,$D$11/100,IF($B$12=1,$D$12/100,)))))</f>
        <v>0.2</v>
      </c>
      <c r="E41" s="167">
        <f>IF($B$8=1,$E$8/100,IF($B$9=1,$E$9/100,IF($B$10=1,$E$10/100,IF($B$11=1,$E$11/100,IF($B$12=1,$E$12/100,)))))</f>
        <v>0</v>
      </c>
      <c r="F41" s="167">
        <f>IF($B$8=1,$F$8/100,IF($B$9=1,$F$9/100,IF($B$10=1,$F$10/100,IF($B$11=1,$F$11/100,IF($B$12=1,$F$12/100,)))))</f>
        <v>0</v>
      </c>
      <c r="G41" s="167">
        <f>IF($B$8=1,$G$8/100,IF($B$9=1,$G$9/100,IF($B$10=1,$G$10/100,IF($B$11=1,$G$11/100,IF($B$12=1,$G$12/100,)))))</f>
        <v>0</v>
      </c>
      <c r="H41" s="116"/>
    </row>
    <row r="42" spans="1:8" ht="17" thickBot="1" x14ac:dyDescent="0.25">
      <c r="A42" s="144"/>
      <c r="B42" s="144"/>
      <c r="C42" s="144"/>
      <c r="D42" s="144"/>
      <c r="E42" s="144"/>
      <c r="F42" s="144"/>
      <c r="G42" s="144"/>
      <c r="H42" s="144"/>
    </row>
    <row r="43" spans="1:8" ht="17" thickBot="1" x14ac:dyDescent="0.25">
      <c r="A43" s="180" t="s">
        <v>45</v>
      </c>
      <c r="B43" s="117"/>
      <c r="C43" s="115"/>
      <c r="D43" s="3"/>
      <c r="E43" s="3"/>
      <c r="F43" s="3"/>
      <c r="G43" s="3"/>
      <c r="H43" s="116"/>
    </row>
    <row r="44" spans="1:8" ht="17" thickBot="1" x14ac:dyDescent="0.25">
      <c r="A44" s="181" t="s">
        <v>46</v>
      </c>
      <c r="B44" s="117"/>
      <c r="C44" s="168">
        <f>SUM(C37:C43)</f>
        <v>0.1</v>
      </c>
      <c r="D44" s="172">
        <f>SUM(D37:D43)</f>
        <v>0.30000000000000004</v>
      </c>
      <c r="E44" s="175">
        <f>SUM(E37:E41)</f>
        <v>0.30000000000000004</v>
      </c>
      <c r="F44" s="176">
        <f>SUM(F37:F41)</f>
        <v>0.125</v>
      </c>
      <c r="G44" s="179">
        <f>SUM(G37:G41)</f>
        <v>0.17500000000000002</v>
      </c>
      <c r="H44" s="169">
        <f>SUM(C44:G44)</f>
        <v>1</v>
      </c>
    </row>
    <row r="45" spans="1:8" x14ac:dyDescent="0.2">
      <c r="A45" s="113"/>
      <c r="B45" s="114"/>
      <c r="C45" s="115"/>
      <c r="D45" s="3"/>
      <c r="E45" s="3"/>
      <c r="F45" s="3"/>
      <c r="G45" s="3"/>
      <c r="H45" s="116"/>
    </row>
    <row r="46" spans="1:8" x14ac:dyDescent="0.2">
      <c r="A46" s="197"/>
      <c r="B46" s="114"/>
      <c r="C46" s="115"/>
      <c r="D46" s="3"/>
      <c r="E46" s="3"/>
      <c r="F46" s="3"/>
      <c r="G46" s="3"/>
      <c r="H46" s="116"/>
    </row>
    <row r="47" spans="1:8" x14ac:dyDescent="0.2">
      <c r="A47" s="113"/>
      <c r="B47" s="114"/>
      <c r="C47" s="115"/>
      <c r="D47" s="3"/>
      <c r="E47" s="3"/>
      <c r="F47" s="3"/>
      <c r="G47" s="3"/>
      <c r="H47" s="116"/>
    </row>
  </sheetData>
  <phoneticPr fontId="0" type="noConversion"/>
  <pageMargins left="0.75" right="0.75" top="1" bottom="1" header="0.5" footer="0.5"/>
  <pageSetup orientation="portrait" horizontalDpi="4294967293" verticalDpi="0"/>
  <headerFooter alignWithMargins="0">
    <oddFooter>&amp;R&amp;10Copyright 1997-2006  Toolsformoney.com</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5:O125"/>
  <sheetViews>
    <sheetView showGridLines="0" tabSelected="1" showOutlineSymbols="0" zoomScale="120" zoomScaleNormal="120" workbookViewId="0">
      <selection activeCell="C126" sqref="C126"/>
    </sheetView>
  </sheetViews>
  <sheetFormatPr baseColWidth="10" defaultColWidth="11" defaultRowHeight="16" x14ac:dyDescent="0.2"/>
  <cols>
    <col min="1" max="1" width="11" style="198"/>
    <col min="2" max="2" width="3.1640625" style="198" customWidth="1"/>
    <col min="3" max="3" width="19.33203125" style="198" customWidth="1"/>
    <col min="4" max="4" width="12" style="198" customWidth="1"/>
    <col min="5" max="5" width="16.5" style="198" customWidth="1"/>
    <col min="6" max="6" width="64.83203125" style="198" customWidth="1"/>
    <col min="7" max="7" width="10.6640625" style="198" customWidth="1"/>
    <col min="8" max="15" width="9" style="198" hidden="1" customWidth="1"/>
    <col min="16" max="257" width="8.83203125" style="198" customWidth="1"/>
    <col min="258" max="16384" width="11" style="198"/>
  </cols>
  <sheetData>
    <row r="5" spans="3:14" ht="19" x14ac:dyDescent="0.2">
      <c r="C5" s="199" t="s">
        <v>134</v>
      </c>
      <c r="D5" s="199"/>
      <c r="E5" s="199"/>
      <c r="F5" s="199"/>
      <c r="G5" s="199"/>
    </row>
    <row r="6" spans="3:14" ht="19" x14ac:dyDescent="0.2">
      <c r="C6" s="200"/>
      <c r="D6" s="199" t="s">
        <v>135</v>
      </c>
      <c r="E6" s="199"/>
      <c r="F6" s="199"/>
      <c r="G6" s="199"/>
    </row>
    <row r="7" spans="3:14" ht="19" x14ac:dyDescent="0.2">
      <c r="D7" s="199" t="s">
        <v>136</v>
      </c>
      <c r="E7" s="199"/>
      <c r="F7" s="199"/>
      <c r="G7" s="199"/>
    </row>
    <row r="8" spans="3:14" ht="42" customHeight="1" x14ac:dyDescent="0.2">
      <c r="D8" s="199" t="s">
        <v>137</v>
      </c>
      <c r="E8" s="199"/>
      <c r="F8" s="199"/>
      <c r="G8" s="199"/>
    </row>
    <row r="9" spans="3:14" x14ac:dyDescent="0.2">
      <c r="C9" s="201"/>
      <c r="D9" s="201"/>
      <c r="E9" s="201"/>
      <c r="F9" s="201"/>
    </row>
    <row r="10" spans="3:14" ht="26" customHeight="1" x14ac:dyDescent="0.35">
      <c r="C10" s="254" t="s">
        <v>116</v>
      </c>
      <c r="D10" s="253" t="s">
        <v>120</v>
      </c>
      <c r="E10" s="253"/>
      <c r="F10" s="253"/>
    </row>
    <row r="11" spans="3:14" x14ac:dyDescent="0.2">
      <c r="C11" s="204" t="s">
        <v>115</v>
      </c>
      <c r="K11" s="198" t="s">
        <v>78</v>
      </c>
      <c r="M11" s="198" t="s">
        <v>55</v>
      </c>
      <c r="N11" s="198" t="s">
        <v>58</v>
      </c>
    </row>
    <row r="12" spans="3:14" x14ac:dyDescent="0.2">
      <c r="C12" s="204"/>
    </row>
    <row r="13" spans="3:14" ht="32" thickBot="1" x14ac:dyDescent="0.4">
      <c r="C13" s="205"/>
      <c r="F13" s="202" t="s">
        <v>108</v>
      </c>
      <c r="G13" s="203"/>
      <c r="K13" s="198" t="s">
        <v>77</v>
      </c>
      <c r="M13" s="198" t="s">
        <v>25</v>
      </c>
      <c r="N13" s="198" t="s">
        <v>59</v>
      </c>
    </row>
    <row r="14" spans="3:14" ht="17" thickBot="1" x14ac:dyDescent="0.25">
      <c r="C14" s="206" t="s">
        <v>65</v>
      </c>
      <c r="D14" s="207" t="s">
        <v>66</v>
      </c>
      <c r="E14" s="208" t="s">
        <v>67</v>
      </c>
      <c r="F14" s="209" t="s">
        <v>62</v>
      </c>
      <c r="G14" s="210" t="s">
        <v>64</v>
      </c>
      <c r="K14" s="198" t="s">
        <v>79</v>
      </c>
      <c r="M14" s="198" t="s">
        <v>27</v>
      </c>
      <c r="N14" s="198" t="s">
        <v>60</v>
      </c>
    </row>
    <row r="15" spans="3:14" ht="17" x14ac:dyDescent="0.2">
      <c r="C15" s="245" t="s">
        <v>48</v>
      </c>
      <c r="D15" s="246" t="str">
        <f>$F$123</f>
        <v>Conservative</v>
      </c>
      <c r="E15" s="247" t="s">
        <v>109</v>
      </c>
      <c r="F15" s="211" t="s">
        <v>112</v>
      </c>
      <c r="G15" s="212">
        <f>'Mix Calculator'!C44</f>
        <v>0.1</v>
      </c>
      <c r="K15" s="198" t="s">
        <v>80</v>
      </c>
      <c r="M15" s="198" t="s">
        <v>29</v>
      </c>
      <c r="N15" s="198" t="s">
        <v>61</v>
      </c>
    </row>
    <row r="16" spans="3:14" ht="17" x14ac:dyDescent="0.2">
      <c r="C16" s="245" t="s">
        <v>49</v>
      </c>
      <c r="D16" s="248">
        <v>0</v>
      </c>
      <c r="E16" s="247" t="s">
        <v>57</v>
      </c>
      <c r="F16" s="213" t="s">
        <v>113</v>
      </c>
      <c r="G16" s="214">
        <f>'Mix Calculator'!D44</f>
        <v>0.30000000000000004</v>
      </c>
    </row>
    <row r="17" spans="3:7" ht="17" x14ac:dyDescent="0.2">
      <c r="C17" s="245" t="s">
        <v>50</v>
      </c>
      <c r="D17" s="249">
        <v>300000</v>
      </c>
      <c r="E17" s="247" t="s">
        <v>68</v>
      </c>
      <c r="F17" s="215" t="s">
        <v>114</v>
      </c>
      <c r="G17" s="214">
        <f>'Mix Calculator'!E44</f>
        <v>0.30000000000000004</v>
      </c>
    </row>
    <row r="18" spans="3:7" ht="17" x14ac:dyDescent="0.2">
      <c r="C18" s="245" t="s">
        <v>53</v>
      </c>
      <c r="D18" s="249">
        <v>100000</v>
      </c>
      <c r="E18" s="247" t="s">
        <v>68</v>
      </c>
      <c r="F18" s="216" t="s">
        <v>110</v>
      </c>
      <c r="G18" s="214">
        <f>'Mix Calculator'!F44</f>
        <v>0.125</v>
      </c>
    </row>
    <row r="19" spans="3:7" ht="18" thickBot="1" x14ac:dyDescent="0.25">
      <c r="C19" s="250" t="s">
        <v>54</v>
      </c>
      <c r="D19" s="251">
        <v>59</v>
      </c>
      <c r="E19" s="252" t="s">
        <v>56</v>
      </c>
      <c r="F19" s="217" t="s">
        <v>111</v>
      </c>
      <c r="G19" s="218">
        <f>'Mix Calculator'!G44</f>
        <v>0.17500000000000002</v>
      </c>
    </row>
    <row r="20" spans="3:7" ht="17" thickBot="1" x14ac:dyDescent="0.25">
      <c r="F20" s="219" t="s">
        <v>63</v>
      </c>
      <c r="G20" s="220">
        <f>SUM(G15:G19)</f>
        <v>1</v>
      </c>
    </row>
    <row r="21" spans="3:7" x14ac:dyDescent="0.2">
      <c r="F21" s="256"/>
      <c r="G21" s="257"/>
    </row>
    <row r="22" spans="3:7" x14ac:dyDescent="0.2">
      <c r="C22" s="255" t="s">
        <v>132</v>
      </c>
    </row>
    <row r="23" spans="3:7" x14ac:dyDescent="0.2">
      <c r="C23" s="255" t="s">
        <v>133</v>
      </c>
    </row>
    <row r="24" spans="3:7" x14ac:dyDescent="0.2">
      <c r="C24" s="244"/>
    </row>
    <row r="25" spans="3:7" x14ac:dyDescent="0.2">
      <c r="C25" s="244"/>
    </row>
    <row r="26" spans="3:7" x14ac:dyDescent="0.2">
      <c r="C26" s="244"/>
    </row>
    <row r="27" spans="3:7" ht="26" customHeight="1" x14ac:dyDescent="0.35">
      <c r="C27" s="254" t="s">
        <v>117</v>
      </c>
      <c r="D27" s="253" t="s">
        <v>121</v>
      </c>
      <c r="E27" s="253"/>
      <c r="F27" s="253"/>
    </row>
    <row r="28" spans="3:7" ht="31" x14ac:dyDescent="0.35">
      <c r="C28" s="204" t="s">
        <v>123</v>
      </c>
      <c r="E28" s="221"/>
      <c r="F28" s="222"/>
    </row>
    <row r="29" spans="3:7" ht="17" thickBot="1" x14ac:dyDescent="0.25">
      <c r="E29" s="223"/>
      <c r="F29" s="223"/>
    </row>
    <row r="30" spans="3:7" ht="48.75" customHeight="1" thickBot="1" x14ac:dyDescent="0.25">
      <c r="E30" s="224"/>
      <c r="F30" s="225"/>
    </row>
    <row r="31" spans="3:7" ht="16" customHeight="1" x14ac:dyDescent="0.3">
      <c r="C31" s="226"/>
      <c r="E31" s="227"/>
      <c r="F31" s="228"/>
    </row>
    <row r="32" spans="3:7" ht="16" customHeight="1" x14ac:dyDescent="0.3">
      <c r="C32" s="226"/>
      <c r="E32" s="227"/>
      <c r="F32" s="228"/>
    </row>
    <row r="33" spans="3:8" ht="27" customHeight="1" x14ac:dyDescent="0.35">
      <c r="C33" s="254" t="s">
        <v>118</v>
      </c>
      <c r="D33" s="258" t="s">
        <v>81</v>
      </c>
      <c r="E33" s="258"/>
      <c r="F33" s="258"/>
    </row>
    <row r="34" spans="3:8" ht="27" customHeight="1" x14ac:dyDescent="0.3">
      <c r="C34" s="204" t="s">
        <v>119</v>
      </c>
      <c r="E34" s="227"/>
      <c r="F34" s="228"/>
    </row>
    <row r="35" spans="3:8" ht="24" x14ac:dyDescent="0.3">
      <c r="E35" s="229" t="s">
        <v>72</v>
      </c>
      <c r="F35" s="229" t="s">
        <v>82</v>
      </c>
    </row>
    <row r="36" spans="3:8" ht="12.75" customHeight="1" thickBot="1" x14ac:dyDescent="0.35">
      <c r="E36" s="229"/>
      <c r="F36" s="229"/>
    </row>
    <row r="37" spans="3:8" ht="69" customHeight="1" thickBot="1" x14ac:dyDescent="0.4">
      <c r="E37" s="230"/>
      <c r="F37" s="231" t="s">
        <v>138</v>
      </c>
      <c r="H37" s="198">
        <f>IF(E37="A",1,IF(E37="B",2,IF(E37="C",3,IF(E37="D",4,0))))</f>
        <v>0</v>
      </c>
    </row>
    <row r="38" spans="3:8" ht="34" x14ac:dyDescent="0.2">
      <c r="E38" s="232" t="s">
        <v>139</v>
      </c>
      <c r="F38" s="233" t="s">
        <v>73</v>
      </c>
    </row>
    <row r="39" spans="3:8" ht="34" x14ac:dyDescent="0.2">
      <c r="E39" s="234" t="s">
        <v>77</v>
      </c>
      <c r="F39" s="233" t="s">
        <v>74</v>
      </c>
    </row>
    <row r="40" spans="3:8" ht="34" x14ac:dyDescent="0.2">
      <c r="E40" s="234" t="s">
        <v>140</v>
      </c>
      <c r="F40" s="233" t="s">
        <v>75</v>
      </c>
    </row>
    <row r="41" spans="3:8" ht="35" thickBot="1" x14ac:dyDescent="0.25">
      <c r="E41" s="235" t="s">
        <v>141</v>
      </c>
      <c r="F41" s="236" t="s">
        <v>76</v>
      </c>
    </row>
    <row r="42" spans="3:8" ht="17" thickBot="1" x14ac:dyDescent="0.25"/>
    <row r="43" spans="3:8" ht="101.25" customHeight="1" thickBot="1" x14ac:dyDescent="0.4">
      <c r="E43" s="230"/>
      <c r="F43" s="231" t="s">
        <v>142</v>
      </c>
      <c r="H43" s="198">
        <f>IF(E43="A",1,IF(E43="B",2,IF(E43="C",3,IF(E43="D",4,0))))</f>
        <v>0</v>
      </c>
    </row>
    <row r="44" spans="3:8" ht="17" x14ac:dyDescent="0.2">
      <c r="E44" s="232" t="s">
        <v>139</v>
      </c>
      <c r="F44" s="233" t="s">
        <v>83</v>
      </c>
    </row>
    <row r="45" spans="3:8" ht="17" x14ac:dyDescent="0.2">
      <c r="E45" s="234" t="s">
        <v>143</v>
      </c>
      <c r="F45" s="233" t="s">
        <v>84</v>
      </c>
    </row>
    <row r="46" spans="3:8" ht="17" x14ac:dyDescent="0.2">
      <c r="E46" s="234" t="s">
        <v>79</v>
      </c>
      <c r="F46" s="233" t="s">
        <v>85</v>
      </c>
    </row>
    <row r="47" spans="3:8" ht="18" thickBot="1" x14ac:dyDescent="0.25">
      <c r="E47" s="235" t="s">
        <v>80</v>
      </c>
      <c r="F47" s="236" t="s">
        <v>124</v>
      </c>
    </row>
    <row r="49" spans="5:8" ht="17" thickBot="1" x14ac:dyDescent="0.25"/>
    <row r="50" spans="5:8" ht="43.5" customHeight="1" thickBot="1" x14ac:dyDescent="0.4">
      <c r="E50" s="230"/>
      <c r="F50" s="231" t="s">
        <v>144</v>
      </c>
      <c r="H50" s="198">
        <f>IF(E50="A",1,IF(E50="B",2,IF(E50="C",3,IF(E50="D",4,0))))</f>
        <v>0</v>
      </c>
    </row>
    <row r="51" spans="5:8" ht="68" x14ac:dyDescent="0.2">
      <c r="E51" s="232" t="s">
        <v>139</v>
      </c>
      <c r="F51" s="237" t="s">
        <v>145</v>
      </c>
    </row>
    <row r="52" spans="5:8" ht="102" x14ac:dyDescent="0.2">
      <c r="E52" s="234" t="s">
        <v>143</v>
      </c>
      <c r="F52" s="237" t="s">
        <v>146</v>
      </c>
    </row>
    <row r="53" spans="5:8" ht="68" x14ac:dyDescent="0.2">
      <c r="E53" s="234" t="s">
        <v>79</v>
      </c>
      <c r="F53" s="237" t="s">
        <v>147</v>
      </c>
    </row>
    <row r="54" spans="5:8" ht="54.75" customHeight="1" thickBot="1" x14ac:dyDescent="0.25">
      <c r="E54" s="235" t="s">
        <v>80</v>
      </c>
      <c r="F54" s="238" t="s">
        <v>148</v>
      </c>
    </row>
    <row r="56" spans="5:8" ht="17" thickBot="1" x14ac:dyDescent="0.25"/>
    <row r="57" spans="5:8" ht="17" x14ac:dyDescent="0.2">
      <c r="F57" s="239" t="s">
        <v>89</v>
      </c>
    </row>
    <row r="58" spans="5:8" x14ac:dyDescent="0.2">
      <c r="F58" s="240"/>
    </row>
    <row r="59" spans="5:8" x14ac:dyDescent="0.2">
      <c r="F59" s="240"/>
    </row>
    <row r="60" spans="5:8" x14ac:dyDescent="0.2">
      <c r="F60" s="240"/>
    </row>
    <row r="61" spans="5:8" x14ac:dyDescent="0.2">
      <c r="F61" s="240"/>
    </row>
    <row r="62" spans="5:8" x14ac:dyDescent="0.2">
      <c r="F62" s="240"/>
    </row>
    <row r="63" spans="5:8" x14ac:dyDescent="0.2">
      <c r="F63" s="240"/>
    </row>
    <row r="64" spans="5:8" x14ac:dyDescent="0.2">
      <c r="F64" s="240"/>
    </row>
    <row r="65" spans="5:8" x14ac:dyDescent="0.2">
      <c r="F65" s="240"/>
    </row>
    <row r="66" spans="5:8" x14ac:dyDescent="0.2">
      <c r="F66" s="240"/>
    </row>
    <row r="67" spans="5:8" x14ac:dyDescent="0.2">
      <c r="F67" s="240"/>
    </row>
    <row r="68" spans="5:8" x14ac:dyDescent="0.2">
      <c r="F68" s="240"/>
    </row>
    <row r="69" spans="5:8" ht="17" thickBot="1" x14ac:dyDescent="0.25">
      <c r="F69" s="241"/>
    </row>
    <row r="70" spans="5:8" ht="17" thickBot="1" x14ac:dyDescent="0.25"/>
    <row r="71" spans="5:8" ht="88.5" customHeight="1" thickBot="1" x14ac:dyDescent="0.4">
      <c r="E71" s="230"/>
      <c r="F71" s="231" t="s">
        <v>149</v>
      </c>
      <c r="H71" s="198">
        <f>IF(E71="A",1,IF(E71="B",2,IF(E71="C",3,IF(E71="D",4,0))))</f>
        <v>0</v>
      </c>
    </row>
    <row r="72" spans="5:8" ht="34" x14ac:dyDescent="0.2">
      <c r="E72" s="232" t="s">
        <v>139</v>
      </c>
      <c r="F72" s="233" t="s">
        <v>86</v>
      </c>
    </row>
    <row r="73" spans="5:8" ht="34" x14ac:dyDescent="0.2">
      <c r="E73" s="234" t="s">
        <v>143</v>
      </c>
      <c r="F73" s="233" t="s">
        <v>87</v>
      </c>
    </row>
    <row r="74" spans="5:8" ht="34" x14ac:dyDescent="0.2">
      <c r="E74" s="234" t="s">
        <v>79</v>
      </c>
      <c r="F74" s="233" t="s">
        <v>88</v>
      </c>
    </row>
    <row r="75" spans="5:8" ht="31.5" customHeight="1" thickBot="1" x14ac:dyDescent="0.25">
      <c r="E75" s="235" t="s">
        <v>80</v>
      </c>
      <c r="F75" s="236" t="s">
        <v>125</v>
      </c>
    </row>
    <row r="78" spans="5:8" ht="17" thickBot="1" x14ac:dyDescent="0.25"/>
    <row r="79" spans="5:8" ht="68.25" customHeight="1" thickBot="1" x14ac:dyDescent="0.4">
      <c r="E79" s="230"/>
      <c r="F79" s="231" t="s">
        <v>150</v>
      </c>
      <c r="H79" s="198">
        <f>IF(E79="A",1,IF(E79="B",2,IF(E79="C",3,IF(E79="D",4,0))))</f>
        <v>0</v>
      </c>
    </row>
    <row r="80" spans="5:8" ht="51" x14ac:dyDescent="0.2">
      <c r="E80" s="232" t="s">
        <v>151</v>
      </c>
      <c r="F80" s="233" t="s">
        <v>90</v>
      </c>
    </row>
    <row r="81" spans="5:8" ht="51" x14ac:dyDescent="0.2">
      <c r="E81" s="234" t="s">
        <v>152</v>
      </c>
      <c r="F81" s="233" t="s">
        <v>91</v>
      </c>
    </row>
    <row r="82" spans="5:8" ht="51" x14ac:dyDescent="0.2">
      <c r="E82" s="234" t="s">
        <v>153</v>
      </c>
      <c r="F82" s="233" t="s">
        <v>92</v>
      </c>
    </row>
    <row r="83" spans="5:8" ht="52.5" customHeight="1" thickBot="1" x14ac:dyDescent="0.25">
      <c r="E83" s="235" t="s">
        <v>80</v>
      </c>
      <c r="F83" s="236" t="s">
        <v>126</v>
      </c>
    </row>
    <row r="85" spans="5:8" ht="17" thickBot="1" x14ac:dyDescent="0.25"/>
    <row r="86" spans="5:8" ht="66" customHeight="1" thickBot="1" x14ac:dyDescent="0.4">
      <c r="E86" s="230"/>
      <c r="F86" s="231" t="s">
        <v>154</v>
      </c>
      <c r="H86" s="198">
        <f>IF(E86="A",1,IF(E86="B",2,IF(E86="C",3,IF(E86="D",4,0))))</f>
        <v>0</v>
      </c>
    </row>
    <row r="87" spans="5:8" ht="34" x14ac:dyDescent="0.2">
      <c r="E87" s="232" t="s">
        <v>93</v>
      </c>
      <c r="F87" s="233" t="s">
        <v>94</v>
      </c>
    </row>
    <row r="88" spans="5:8" ht="34" x14ac:dyDescent="0.2">
      <c r="E88" s="234" t="s">
        <v>152</v>
      </c>
      <c r="F88" s="233" t="s">
        <v>155</v>
      </c>
    </row>
    <row r="89" spans="5:8" ht="51" x14ac:dyDescent="0.2">
      <c r="E89" s="234" t="s">
        <v>153</v>
      </c>
      <c r="F89" s="233" t="s">
        <v>156</v>
      </c>
    </row>
    <row r="90" spans="5:8" ht="36.75" customHeight="1" thickBot="1" x14ac:dyDescent="0.25">
      <c r="E90" s="235" t="s">
        <v>80</v>
      </c>
      <c r="F90" s="236" t="s">
        <v>127</v>
      </c>
    </row>
    <row r="93" spans="5:8" ht="17" thickBot="1" x14ac:dyDescent="0.25"/>
    <row r="94" spans="5:8" ht="51.75" customHeight="1" thickBot="1" x14ac:dyDescent="0.4">
      <c r="E94" s="230"/>
      <c r="F94" s="231" t="s">
        <v>157</v>
      </c>
      <c r="H94" s="198">
        <f>IF(E94="A",1,IF(E94="B",2,IF(E94="C",3,IF(E94="D",4,0))))</f>
        <v>0</v>
      </c>
    </row>
    <row r="95" spans="5:8" ht="34" x14ac:dyDescent="0.2">
      <c r="E95" s="232" t="s">
        <v>93</v>
      </c>
      <c r="F95" s="233" t="s">
        <v>95</v>
      </c>
    </row>
    <row r="96" spans="5:8" ht="17" x14ac:dyDescent="0.2">
      <c r="E96" s="234" t="s">
        <v>152</v>
      </c>
      <c r="F96" s="233" t="s">
        <v>96</v>
      </c>
    </row>
    <row r="97" spans="5:8" ht="17" x14ac:dyDescent="0.2">
      <c r="E97" s="234" t="s">
        <v>153</v>
      </c>
      <c r="F97" s="233" t="s">
        <v>97</v>
      </c>
    </row>
    <row r="98" spans="5:8" ht="18" thickBot="1" x14ac:dyDescent="0.25">
      <c r="E98" s="235" t="s">
        <v>80</v>
      </c>
      <c r="F98" s="236" t="s">
        <v>128</v>
      </c>
    </row>
    <row r="100" spans="5:8" ht="17" thickBot="1" x14ac:dyDescent="0.25"/>
    <row r="101" spans="5:8" ht="54" customHeight="1" thickBot="1" x14ac:dyDescent="0.4">
      <c r="E101" s="230"/>
      <c r="F101" s="231" t="s">
        <v>158</v>
      </c>
      <c r="H101" s="198">
        <f>IF(E101="A",1,IF(E101="B",2,IF(E101="C",3,IF(E101="D",4,0))))</f>
        <v>0</v>
      </c>
    </row>
    <row r="102" spans="5:8" ht="34" x14ac:dyDescent="0.2">
      <c r="E102" s="232" t="s">
        <v>93</v>
      </c>
      <c r="F102" s="233" t="s">
        <v>98</v>
      </c>
    </row>
    <row r="103" spans="5:8" ht="17" x14ac:dyDescent="0.2">
      <c r="E103" s="234" t="s">
        <v>152</v>
      </c>
      <c r="F103" s="233" t="s">
        <v>99</v>
      </c>
    </row>
    <row r="104" spans="5:8" ht="34" x14ac:dyDescent="0.2">
      <c r="E104" s="234" t="s">
        <v>153</v>
      </c>
      <c r="F104" s="233" t="s">
        <v>100</v>
      </c>
    </row>
    <row r="105" spans="5:8" ht="35" thickBot="1" x14ac:dyDescent="0.25">
      <c r="E105" s="235" t="s">
        <v>80</v>
      </c>
      <c r="F105" s="236" t="s">
        <v>129</v>
      </c>
    </row>
    <row r="107" spans="5:8" ht="17" thickBot="1" x14ac:dyDescent="0.25"/>
    <row r="108" spans="5:8" ht="40.5" customHeight="1" thickBot="1" x14ac:dyDescent="0.4">
      <c r="E108" s="230"/>
      <c r="F108" s="231" t="s">
        <v>159</v>
      </c>
      <c r="H108" s="198">
        <f>IF(E108="A",1,IF(E108="B",2,IF(E108="C",3,IF(E108="D",4,0))))</f>
        <v>0</v>
      </c>
    </row>
    <row r="109" spans="5:8" ht="17" x14ac:dyDescent="0.2">
      <c r="E109" s="232" t="s">
        <v>151</v>
      </c>
      <c r="F109" s="233" t="s">
        <v>101</v>
      </c>
    </row>
    <row r="110" spans="5:8" ht="17" x14ac:dyDescent="0.2">
      <c r="E110" s="234" t="s">
        <v>152</v>
      </c>
      <c r="F110" s="233" t="s">
        <v>102</v>
      </c>
    </row>
    <row r="111" spans="5:8" ht="17" x14ac:dyDescent="0.2">
      <c r="E111" s="234" t="s">
        <v>153</v>
      </c>
      <c r="F111" s="233" t="s">
        <v>103</v>
      </c>
    </row>
    <row r="112" spans="5:8" ht="18" thickBot="1" x14ac:dyDescent="0.25">
      <c r="E112" s="235" t="s">
        <v>80</v>
      </c>
      <c r="F112" s="236" t="s">
        <v>130</v>
      </c>
    </row>
    <row r="114" spans="5:8" ht="17" thickBot="1" x14ac:dyDescent="0.25"/>
    <row r="115" spans="5:8" ht="56.25" customHeight="1" thickBot="1" x14ac:dyDescent="0.4">
      <c r="E115" s="230"/>
      <c r="F115" s="231" t="s">
        <v>160</v>
      </c>
      <c r="H115" s="198">
        <f>IF(E115="A",1,IF(E115="B",2,IF(E115="C",3,IF(E115="D",4,0))))</f>
        <v>0</v>
      </c>
    </row>
    <row r="116" spans="5:8" ht="17" x14ac:dyDescent="0.2">
      <c r="E116" s="232" t="s">
        <v>151</v>
      </c>
      <c r="F116" s="233" t="s">
        <v>104</v>
      </c>
    </row>
    <row r="117" spans="5:8" ht="17" x14ac:dyDescent="0.2">
      <c r="E117" s="234" t="s">
        <v>152</v>
      </c>
      <c r="F117" s="233" t="s">
        <v>105</v>
      </c>
    </row>
    <row r="118" spans="5:8" ht="17" x14ac:dyDescent="0.2">
      <c r="E118" s="234" t="s">
        <v>153</v>
      </c>
      <c r="F118" s="233" t="s">
        <v>106</v>
      </c>
    </row>
    <row r="119" spans="5:8" ht="18" thickBot="1" x14ac:dyDescent="0.25">
      <c r="E119" s="235" t="s">
        <v>80</v>
      </c>
      <c r="F119" s="236" t="s">
        <v>131</v>
      </c>
    </row>
    <row r="121" spans="5:8" ht="17" thickBot="1" x14ac:dyDescent="0.25">
      <c r="H121" s="198">
        <f>SUM(H36:H119)</f>
        <v>0</v>
      </c>
    </row>
    <row r="122" spans="5:8" x14ac:dyDescent="0.2">
      <c r="F122" s="242" t="s">
        <v>107</v>
      </c>
      <c r="H122" s="198">
        <f>SUM(H36:H119)</f>
        <v>0</v>
      </c>
    </row>
    <row r="123" spans="5:8" ht="25" thickBot="1" x14ac:dyDescent="0.35">
      <c r="F123" s="243" t="str">
        <f>IF(H121&lt;16,'Asset Allocator &amp; Risk Quest.'!M13,IF(H121&gt;29,'Asset Allocator &amp; Risk Quest.'!M15,'Asset Allocator &amp; Risk Quest.'!M14))</f>
        <v>Conservative</v>
      </c>
    </row>
    <row r="125" spans="5:8" ht="40.5" customHeight="1" x14ac:dyDescent="0.2">
      <c r="E125" s="260" t="s">
        <v>122</v>
      </c>
      <c r="F125" s="259"/>
    </row>
  </sheetData>
  <mergeCells count="9">
    <mergeCell ref="C5:G5"/>
    <mergeCell ref="D6:G6"/>
    <mergeCell ref="E125:F125"/>
    <mergeCell ref="F13:G13"/>
    <mergeCell ref="E29:F29"/>
    <mergeCell ref="D7:G7"/>
    <mergeCell ref="D8:G8"/>
    <mergeCell ref="D10:F10"/>
    <mergeCell ref="D27:F27"/>
  </mergeCells>
  <phoneticPr fontId="17" type="noConversion"/>
  <dataValidations xWindow="129" yWindow="506" count="6">
    <dataValidation type="whole" allowBlank="1" showInputMessage="1" showErrorMessage="1" prompt="Please enter your age, in whole numbers, between 20 and 100" sqref="D19" xr:uid="{00000000-0002-0000-0200-000000000000}">
      <formula1>20</formula1>
      <formula2>100</formula2>
    </dataValidation>
    <dataValidation type="whole" allowBlank="1" showInputMessage="1" showErrorMessage="1" prompt="Please enter your annual gross income in whole numbers between 0 and 1,000,000 Dollars." sqref="D18" xr:uid="{00000000-0002-0000-0200-000001000000}">
      <formula1>0</formula1>
      <formula2>1000000</formula2>
    </dataValidation>
    <dataValidation type="whole" allowBlank="1" showInputMessage="1" showErrorMessage="1" prompt="Please input a whole number in Dollars between 0 and 10,000,000" sqref="D17" xr:uid="{00000000-0002-0000-0200-000002000000}">
      <formula1>0</formula1>
      <formula2>10000000</formula2>
    </dataValidation>
    <dataValidation type="decimal" allowBlank="1" showInputMessage="1" showErrorMessage="1" prompt="Please enter a value between 0 and 10% (0 to .1)_x000a__x000a_(Note that unless you are already close to retirement, 0% is the most likely input into this cell.)_x000a_" sqref="D16" xr:uid="{00000000-0002-0000-0200-000003000000}">
      <formula1>0</formula1>
      <formula2>0.1</formula2>
    </dataValidation>
    <dataValidation allowBlank="1" showInputMessage="1" showErrorMessage="1" prompt="This cell may change depending on the selections you make in the survey below." sqref="D15" xr:uid="{00000000-0002-0000-0200-000004000000}"/>
    <dataValidation type="list" allowBlank="1" showInputMessage="1" showErrorMessage="1" error="Please Use the Drop down list instead of typing in the cell. Press the Esc key to continue._x000a_" prompt="Please Choose a Value A, B, C or D" sqref="E115 E43 E50 E71 E79 E86 E94 E101 E108 E37" xr:uid="{00000000-0002-0000-0200-000005000000}">
      <formula1>$K$11:$K$15</formula1>
    </dataValidation>
  </dataValidations>
  <pageMargins left="0.75" right="0.75" top="1" bottom="1" header="0.5" footer="0.5"/>
  <pageSetup scale="69" fitToHeight="4" orientation="portrait" horizontalDpi="4294967293" verticalDpi="0"/>
  <headerFooter alignWithMargins="0">
    <oddFooter>&amp;L&amp;D&amp;CFor use with IMD's PED Program&amp;RPage &amp;P of &amp;N</oddFooter>
  </headerFooter>
  <rowBreaks count="2" manualBreakCount="2">
    <brk id="48" min="1" max="14" man="1"/>
    <brk id="99" min="1" max="14" man="1"/>
  </rowBreaks>
  <drawing r:id="rId1"/>
  <legacyDrawing r:id="rId2"/>
  <oleObjects>
    <mc:AlternateContent xmlns:mc="http://schemas.openxmlformats.org/markup-compatibility/2006">
      <mc:Choice Requires="x14">
        <oleObject progId="Excel.Chart.8" shapeId="7171" r:id="rId3">
          <objectPr defaultSize="0" autoPict="0" r:id="rId4">
            <anchor moveWithCells="1" sizeWithCells="1">
              <from>
                <xdr:col>5</xdr:col>
                <xdr:colOff>76200</xdr:colOff>
                <xdr:row>57</xdr:row>
                <xdr:rowOff>127000</xdr:rowOff>
              </from>
              <to>
                <xdr:col>5</xdr:col>
                <xdr:colOff>3810000</xdr:colOff>
                <xdr:row>67</xdr:row>
                <xdr:rowOff>139700</xdr:rowOff>
              </to>
            </anchor>
          </objectPr>
        </oleObject>
      </mc:Choice>
      <mc:Fallback>
        <oleObject progId="Excel.Chart.8" shapeId="7171"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K128"/>
  <sheetViews>
    <sheetView showGridLines="0" zoomScale="75" workbookViewId="0">
      <selection activeCell="C43" sqref="C43"/>
    </sheetView>
  </sheetViews>
  <sheetFormatPr baseColWidth="10" defaultColWidth="9.6640625" defaultRowHeight="16" x14ac:dyDescent="0.2"/>
  <cols>
    <col min="1" max="1" width="22.6640625" style="3" customWidth="1"/>
    <col min="2" max="3" width="11.6640625" style="3" customWidth="1"/>
    <col min="4" max="4" width="10.6640625" style="3" customWidth="1"/>
    <col min="5" max="5" width="9.6640625" style="3" customWidth="1"/>
    <col min="6" max="6" width="10.6640625" style="3" customWidth="1"/>
    <col min="7" max="7" width="11.6640625" style="3" customWidth="1"/>
    <col min="8" max="16384" width="9.6640625" style="3"/>
  </cols>
  <sheetData>
    <row r="1" spans="1:11" s="4" customFormat="1" ht="25" x14ac:dyDescent="0.2">
      <c r="A1" s="1" t="s">
        <v>0</v>
      </c>
      <c r="B1" s="2"/>
      <c r="C1" s="2"/>
      <c r="D1" s="2"/>
      <c r="E1" s="2"/>
      <c r="F1" s="2"/>
      <c r="G1" s="2"/>
      <c r="H1" s="3"/>
      <c r="I1" s="3"/>
      <c r="J1" s="3"/>
      <c r="K1" s="3"/>
    </row>
    <row r="2" spans="1:11" s="4" customFormat="1" ht="21.75" customHeight="1" x14ac:dyDescent="0.2">
      <c r="A2" s="5"/>
      <c r="B2" s="2"/>
      <c r="C2" s="2"/>
      <c r="D2" s="2"/>
      <c r="E2" s="2"/>
      <c r="F2" s="2"/>
      <c r="G2" s="2"/>
      <c r="H2" s="3"/>
      <c r="I2" s="3"/>
      <c r="J2" s="3"/>
      <c r="K2" s="3"/>
    </row>
    <row r="3" spans="1:11" s="4" customFormat="1" ht="21" customHeight="1" x14ac:dyDescent="0.2">
      <c r="A3" s="6" t="s">
        <v>21</v>
      </c>
      <c r="B3" s="2"/>
      <c r="C3" s="2"/>
      <c r="D3" s="2"/>
      <c r="E3" s="2"/>
      <c r="F3" s="2"/>
      <c r="G3" s="2"/>
      <c r="H3" s="3"/>
      <c r="I3" s="3"/>
      <c r="J3" s="3"/>
      <c r="K3" s="3"/>
    </row>
    <row r="4" spans="1:11" s="4" customFormat="1" ht="25" customHeight="1" thickBot="1" x14ac:dyDescent="0.25">
      <c r="A4" s="6"/>
      <c r="B4" s="2"/>
      <c r="C4" s="2"/>
      <c r="D4" s="2"/>
      <c r="E4" s="2"/>
      <c r="F4" s="2"/>
      <c r="G4" s="2"/>
      <c r="H4" s="3"/>
      <c r="I4" s="3"/>
      <c r="J4" s="3"/>
      <c r="K4" s="3"/>
    </row>
    <row r="5" spans="1:11" s="4" customFormat="1" ht="30" customHeight="1" thickBot="1" x14ac:dyDescent="0.25">
      <c r="A5" s="7"/>
      <c r="C5" s="8" t="s">
        <v>1</v>
      </c>
      <c r="D5" s="9"/>
      <c r="E5" s="9"/>
      <c r="F5" s="9"/>
      <c r="G5" s="10"/>
      <c r="H5" s="3"/>
      <c r="I5" s="3"/>
      <c r="J5" s="3"/>
      <c r="K5" s="3"/>
    </row>
    <row r="6" spans="1:11" s="18" customFormat="1" ht="40" customHeight="1" thickBot="1" x14ac:dyDescent="0.25">
      <c r="A6" s="11" t="s">
        <v>2</v>
      </c>
      <c r="B6" s="12" t="s">
        <v>3</v>
      </c>
      <c r="C6" s="13" t="s">
        <v>10</v>
      </c>
      <c r="D6" s="14" t="s">
        <v>13</v>
      </c>
      <c r="E6" s="15" t="s">
        <v>4</v>
      </c>
      <c r="F6" s="16" t="s">
        <v>11</v>
      </c>
      <c r="G6" s="17" t="s">
        <v>20</v>
      </c>
      <c r="H6" s="3"/>
      <c r="I6" s="3"/>
      <c r="J6" s="3"/>
      <c r="K6" s="3"/>
    </row>
    <row r="7" spans="1:11" s="4" customFormat="1" ht="20" customHeight="1" x14ac:dyDescent="0.2">
      <c r="A7" s="19"/>
      <c r="B7" s="20"/>
      <c r="C7" s="21"/>
      <c r="D7" s="22"/>
      <c r="E7" s="21"/>
      <c r="F7" s="23"/>
      <c r="G7" s="24"/>
      <c r="H7" s="85">
        <f t="shared" ref="H7:H16" si="0">SUM(C7:G7)-B7</f>
        <v>0</v>
      </c>
      <c r="I7" s="3"/>
      <c r="J7" s="3"/>
      <c r="K7" s="3"/>
    </row>
    <row r="8" spans="1:11" s="4" customFormat="1" ht="20" customHeight="1" x14ac:dyDescent="0.2">
      <c r="A8" s="19"/>
      <c r="B8" s="20"/>
      <c r="C8" s="21"/>
      <c r="D8" s="22"/>
      <c r="E8" s="21"/>
      <c r="F8" s="23"/>
      <c r="G8" s="24"/>
      <c r="H8" s="85">
        <f t="shared" si="0"/>
        <v>0</v>
      </c>
      <c r="I8" s="3"/>
      <c r="J8" s="3"/>
      <c r="K8" s="3"/>
    </row>
    <row r="9" spans="1:11" s="4" customFormat="1" ht="20" customHeight="1" x14ac:dyDescent="0.2">
      <c r="A9" s="19"/>
      <c r="B9" s="20"/>
      <c r="C9" s="21"/>
      <c r="D9" s="22"/>
      <c r="E9" s="21"/>
      <c r="F9" s="23"/>
      <c r="G9" s="24"/>
      <c r="H9" s="85">
        <f t="shared" si="0"/>
        <v>0</v>
      </c>
      <c r="I9" s="3"/>
      <c r="J9" s="3"/>
      <c r="K9" s="3"/>
    </row>
    <row r="10" spans="1:11" s="4" customFormat="1" ht="20" customHeight="1" x14ac:dyDescent="0.2">
      <c r="A10" s="19"/>
      <c r="B10" s="20"/>
      <c r="C10" s="21"/>
      <c r="D10" s="22"/>
      <c r="E10" s="21"/>
      <c r="F10" s="23"/>
      <c r="G10" s="24"/>
      <c r="H10" s="85">
        <f t="shared" si="0"/>
        <v>0</v>
      </c>
      <c r="I10" s="3"/>
      <c r="J10" s="3"/>
      <c r="K10" s="3"/>
    </row>
    <row r="11" spans="1:11" s="4" customFormat="1" ht="20" customHeight="1" x14ac:dyDescent="0.2">
      <c r="A11" s="19"/>
      <c r="B11" s="20"/>
      <c r="C11" s="21"/>
      <c r="D11" s="22"/>
      <c r="E11" s="21"/>
      <c r="F11" s="23"/>
      <c r="G11" s="24"/>
      <c r="H11" s="85">
        <f t="shared" si="0"/>
        <v>0</v>
      </c>
      <c r="I11" s="3"/>
      <c r="J11" s="3"/>
      <c r="K11" s="3"/>
    </row>
    <row r="12" spans="1:11" s="4" customFormat="1" ht="20" customHeight="1" x14ac:dyDescent="0.2">
      <c r="A12" s="19"/>
      <c r="B12" s="20"/>
      <c r="C12" s="21"/>
      <c r="D12" s="22"/>
      <c r="E12" s="21"/>
      <c r="F12" s="23"/>
      <c r="G12" s="24"/>
      <c r="H12" s="85">
        <f t="shared" si="0"/>
        <v>0</v>
      </c>
      <c r="I12" s="3"/>
      <c r="J12" s="3"/>
      <c r="K12" s="3"/>
    </row>
    <row r="13" spans="1:11" s="4" customFormat="1" ht="20" customHeight="1" x14ac:dyDescent="0.2">
      <c r="A13" s="19"/>
      <c r="B13" s="20"/>
      <c r="C13" s="21"/>
      <c r="D13" s="22"/>
      <c r="E13" s="21"/>
      <c r="F13" s="23"/>
      <c r="G13" s="24"/>
      <c r="H13" s="85">
        <f t="shared" si="0"/>
        <v>0</v>
      </c>
      <c r="I13" s="3"/>
      <c r="J13" s="3"/>
      <c r="K13" s="3"/>
    </row>
    <row r="14" spans="1:11" s="4" customFormat="1" ht="20" customHeight="1" x14ac:dyDescent="0.2">
      <c r="A14" s="19"/>
      <c r="B14" s="20"/>
      <c r="C14" s="21"/>
      <c r="D14" s="22"/>
      <c r="E14" s="21"/>
      <c r="F14" s="23"/>
      <c r="G14" s="24"/>
      <c r="H14" s="85">
        <f t="shared" si="0"/>
        <v>0</v>
      </c>
      <c r="I14" s="3"/>
      <c r="J14" s="3"/>
      <c r="K14" s="3"/>
    </row>
    <row r="15" spans="1:11" s="4" customFormat="1" ht="20" customHeight="1" x14ac:dyDescent="0.2">
      <c r="A15" s="19"/>
      <c r="B15" s="20"/>
      <c r="C15" s="21"/>
      <c r="D15" s="22"/>
      <c r="E15" s="21"/>
      <c r="F15" s="23"/>
      <c r="G15" s="24"/>
      <c r="H15" s="85">
        <f t="shared" si="0"/>
        <v>0</v>
      </c>
      <c r="I15" s="3"/>
      <c r="J15" s="3"/>
      <c r="K15" s="3"/>
    </row>
    <row r="16" spans="1:11" s="4" customFormat="1" ht="20" customHeight="1" x14ac:dyDescent="0.2">
      <c r="A16" s="19"/>
      <c r="B16" s="20"/>
      <c r="C16" s="21"/>
      <c r="D16" s="22"/>
      <c r="E16" s="21"/>
      <c r="F16" s="23"/>
      <c r="G16" s="24"/>
      <c r="H16" s="85">
        <f t="shared" si="0"/>
        <v>0</v>
      </c>
      <c r="I16" s="3"/>
      <c r="J16" s="3"/>
      <c r="K16" s="3"/>
    </row>
    <row r="17" spans="1:11" s="4" customFormat="1" ht="20" customHeight="1" x14ac:dyDescent="0.2">
      <c r="A17" s="19"/>
      <c r="B17" s="20"/>
      <c r="C17" s="21"/>
      <c r="D17" s="22"/>
      <c r="E17" s="21"/>
      <c r="F17" s="23"/>
      <c r="G17" s="24"/>
      <c r="H17" s="85">
        <f>SUM(C17:G17)-B17</f>
        <v>0</v>
      </c>
      <c r="I17" s="3"/>
      <c r="J17" s="3"/>
      <c r="K17" s="3"/>
    </row>
    <row r="18" spans="1:11" s="4" customFormat="1" ht="20" customHeight="1" thickBot="1" x14ac:dyDescent="0.25">
      <c r="A18" s="19"/>
      <c r="B18" s="20"/>
      <c r="C18" s="21"/>
      <c r="D18" s="22"/>
      <c r="E18" s="21"/>
      <c r="F18" s="23"/>
      <c r="G18" s="24"/>
      <c r="H18" s="85">
        <f>SUM(C18:G18)-B18</f>
        <v>0</v>
      </c>
      <c r="I18" s="3"/>
      <c r="J18" s="3"/>
      <c r="K18" s="3"/>
    </row>
    <row r="19" spans="1:11" s="4" customFormat="1" ht="20" customHeight="1" thickBot="1" x14ac:dyDescent="0.25">
      <c r="A19" s="25" t="s">
        <v>5</v>
      </c>
      <c r="B19" s="26">
        <f t="shared" ref="B19:G19" si="1">SUM(B7:B18)</f>
        <v>0</v>
      </c>
      <c r="C19" s="27">
        <f t="shared" si="1"/>
        <v>0</v>
      </c>
      <c r="D19" s="28">
        <f t="shared" si="1"/>
        <v>0</v>
      </c>
      <c r="E19" s="29">
        <f t="shared" si="1"/>
        <v>0</v>
      </c>
      <c r="F19" s="30">
        <f t="shared" si="1"/>
        <v>0</v>
      </c>
      <c r="G19" s="31">
        <f t="shared" si="1"/>
        <v>0</v>
      </c>
      <c r="H19" s="85">
        <f>SUM(C19:G19)-B19</f>
        <v>0</v>
      </c>
      <c r="I19" s="3"/>
      <c r="J19" s="3"/>
      <c r="K19" s="3"/>
    </row>
    <row r="20" spans="1:11" s="4" customFormat="1" ht="20" customHeight="1" thickBot="1" x14ac:dyDescent="0.25">
      <c r="H20" s="3"/>
      <c r="I20" s="3"/>
      <c r="J20" s="3"/>
      <c r="K20" s="3"/>
    </row>
    <row r="21" spans="1:11" s="4" customFormat="1" ht="30" customHeight="1" thickBot="1" x14ac:dyDescent="0.25">
      <c r="C21" s="8" t="s">
        <v>1</v>
      </c>
      <c r="D21" s="9"/>
      <c r="E21" s="9"/>
      <c r="F21" s="9"/>
      <c r="G21" s="10"/>
      <c r="H21" s="3"/>
      <c r="I21" s="3"/>
      <c r="J21" s="3"/>
      <c r="K21" s="3"/>
    </row>
    <row r="22" spans="1:11" s="4" customFormat="1" ht="40" customHeight="1" thickBot="1" x14ac:dyDescent="0.25">
      <c r="A22" s="32" t="s">
        <v>6</v>
      </c>
      <c r="B22" s="26" t="s">
        <v>3</v>
      </c>
      <c r="C22" s="13" t="str">
        <f>C6</f>
        <v>Cash Equivalents</v>
      </c>
      <c r="D22" s="14" t="str">
        <f>D6</f>
        <v>Income (Bonds)</v>
      </c>
      <c r="E22" s="15" t="str">
        <f>E6</f>
        <v>Growth</v>
      </c>
      <c r="F22" s="16" t="str">
        <f>F6</f>
        <v>Int'l Equity</v>
      </c>
      <c r="G22" s="17" t="str">
        <f>G6</f>
        <v>Aggressive Growth/Misc.</v>
      </c>
      <c r="H22" s="3"/>
      <c r="I22" s="3"/>
      <c r="J22" s="3"/>
      <c r="K22" s="3"/>
    </row>
    <row r="23" spans="1:11" s="4" customFormat="1" ht="20" customHeight="1" x14ac:dyDescent="0.2">
      <c r="A23" s="19"/>
      <c r="B23" s="33"/>
      <c r="C23" s="22"/>
      <c r="D23" s="34"/>
      <c r="E23" s="34"/>
      <c r="F23" s="35"/>
      <c r="G23" s="36"/>
      <c r="H23" s="85">
        <f t="shared" ref="H23:H32" si="2">SUM(C23:G23)-B23</f>
        <v>0</v>
      </c>
      <c r="I23" s="3"/>
      <c r="J23" s="3"/>
      <c r="K23" s="3"/>
    </row>
    <row r="24" spans="1:11" s="4" customFormat="1" ht="20" customHeight="1" x14ac:dyDescent="0.2">
      <c r="A24" s="19"/>
      <c r="B24" s="33"/>
      <c r="C24" s="22"/>
      <c r="D24" s="34"/>
      <c r="E24" s="34"/>
      <c r="F24" s="35"/>
      <c r="G24" s="36"/>
      <c r="H24" s="85">
        <f t="shared" si="2"/>
        <v>0</v>
      </c>
      <c r="I24" s="3"/>
      <c r="J24" s="3"/>
      <c r="K24" s="3"/>
    </row>
    <row r="25" spans="1:11" s="4" customFormat="1" ht="20" customHeight="1" x14ac:dyDescent="0.2">
      <c r="A25" s="19"/>
      <c r="B25" s="33"/>
      <c r="C25" s="22"/>
      <c r="D25" s="34"/>
      <c r="E25" s="34"/>
      <c r="F25" s="35"/>
      <c r="G25" s="36"/>
      <c r="H25" s="85">
        <f t="shared" si="2"/>
        <v>0</v>
      </c>
      <c r="I25" s="3"/>
      <c r="J25" s="3"/>
      <c r="K25" s="3"/>
    </row>
    <row r="26" spans="1:11" s="4" customFormat="1" ht="20" customHeight="1" x14ac:dyDescent="0.2">
      <c r="A26" s="19"/>
      <c r="B26" s="33"/>
      <c r="C26" s="22"/>
      <c r="D26" s="34"/>
      <c r="E26" s="34"/>
      <c r="F26" s="35"/>
      <c r="G26" s="36"/>
      <c r="H26" s="85">
        <f t="shared" si="2"/>
        <v>0</v>
      </c>
      <c r="I26" s="3"/>
      <c r="J26" s="3"/>
      <c r="K26" s="3"/>
    </row>
    <row r="27" spans="1:11" s="4" customFormat="1" ht="20" customHeight="1" x14ac:dyDescent="0.2">
      <c r="A27" s="19"/>
      <c r="B27" s="33"/>
      <c r="C27" s="22"/>
      <c r="D27" s="34"/>
      <c r="E27" s="34"/>
      <c r="F27" s="35"/>
      <c r="G27" s="36"/>
      <c r="H27" s="85">
        <f t="shared" si="2"/>
        <v>0</v>
      </c>
      <c r="I27" s="3"/>
      <c r="J27" s="3"/>
      <c r="K27" s="3"/>
    </row>
    <row r="28" spans="1:11" s="4" customFormat="1" ht="20" customHeight="1" x14ac:dyDescent="0.2">
      <c r="A28" s="19"/>
      <c r="B28" s="33"/>
      <c r="C28" s="22"/>
      <c r="D28" s="34"/>
      <c r="E28" s="34"/>
      <c r="F28" s="35"/>
      <c r="G28" s="36"/>
      <c r="H28" s="85">
        <f t="shared" si="2"/>
        <v>0</v>
      </c>
      <c r="I28" s="3"/>
      <c r="J28" s="3"/>
      <c r="K28" s="3"/>
    </row>
    <row r="29" spans="1:11" s="4" customFormat="1" ht="19.5" customHeight="1" x14ac:dyDescent="0.2">
      <c r="A29" s="19"/>
      <c r="B29" s="33"/>
      <c r="C29" s="22"/>
      <c r="D29" s="34"/>
      <c r="E29" s="34"/>
      <c r="F29" s="35"/>
      <c r="G29" s="36"/>
      <c r="H29" s="85">
        <f t="shared" si="2"/>
        <v>0</v>
      </c>
      <c r="I29" s="3"/>
      <c r="J29" s="3"/>
      <c r="K29" s="3"/>
    </row>
    <row r="30" spans="1:11" s="4" customFormat="1" ht="20" customHeight="1" x14ac:dyDescent="0.2">
      <c r="A30" s="19"/>
      <c r="B30" s="33"/>
      <c r="C30" s="22"/>
      <c r="D30" s="34"/>
      <c r="E30" s="34"/>
      <c r="F30" s="35"/>
      <c r="G30" s="36"/>
      <c r="H30" s="85">
        <f t="shared" si="2"/>
        <v>0</v>
      </c>
      <c r="I30" s="3"/>
      <c r="J30" s="3"/>
      <c r="K30" s="3"/>
    </row>
    <row r="31" spans="1:11" s="4" customFormat="1" ht="20" customHeight="1" x14ac:dyDescent="0.2">
      <c r="A31" s="19"/>
      <c r="B31" s="33"/>
      <c r="C31" s="22"/>
      <c r="D31" s="34"/>
      <c r="E31" s="34"/>
      <c r="F31" s="35"/>
      <c r="G31" s="36"/>
      <c r="H31" s="85">
        <f t="shared" si="2"/>
        <v>0</v>
      </c>
      <c r="I31" s="3"/>
      <c r="J31" s="3"/>
      <c r="K31" s="3"/>
    </row>
    <row r="32" spans="1:11" s="4" customFormat="1" ht="20" customHeight="1" x14ac:dyDescent="0.2">
      <c r="A32" s="19"/>
      <c r="B32" s="33"/>
      <c r="C32" s="22"/>
      <c r="D32" s="34"/>
      <c r="E32" s="34"/>
      <c r="F32" s="35"/>
      <c r="G32" s="36"/>
      <c r="H32" s="85">
        <f t="shared" si="2"/>
        <v>0</v>
      </c>
      <c r="I32" s="3"/>
      <c r="J32" s="3"/>
      <c r="K32" s="3"/>
    </row>
    <row r="33" spans="1:11" s="4" customFormat="1" ht="20" customHeight="1" x14ac:dyDescent="0.2">
      <c r="A33" s="19"/>
      <c r="B33" s="33"/>
      <c r="C33" s="22"/>
      <c r="D33" s="34"/>
      <c r="E33" s="34"/>
      <c r="F33" s="35"/>
      <c r="G33" s="36"/>
      <c r="H33" s="85">
        <f t="shared" ref="H33:H40" si="3">SUM(C33:G33)-B33</f>
        <v>0</v>
      </c>
      <c r="I33" s="3"/>
      <c r="J33" s="3"/>
      <c r="K33" s="3"/>
    </row>
    <row r="34" spans="1:11" s="4" customFormat="1" ht="20" customHeight="1" x14ac:dyDescent="0.2">
      <c r="A34" s="19"/>
      <c r="B34" s="33"/>
      <c r="C34" s="22"/>
      <c r="D34" s="34"/>
      <c r="E34" s="34"/>
      <c r="F34" s="35"/>
      <c r="G34" s="36"/>
      <c r="H34" s="85">
        <f t="shared" si="3"/>
        <v>0</v>
      </c>
      <c r="I34" s="3"/>
      <c r="J34" s="3"/>
      <c r="K34" s="3"/>
    </row>
    <row r="35" spans="1:11" s="4" customFormat="1" ht="20" customHeight="1" x14ac:dyDescent="0.2">
      <c r="A35" s="19"/>
      <c r="B35" s="33"/>
      <c r="C35" s="22"/>
      <c r="D35" s="34"/>
      <c r="E35" s="34"/>
      <c r="F35" s="35"/>
      <c r="G35" s="36"/>
      <c r="H35" s="85">
        <f t="shared" si="3"/>
        <v>0</v>
      </c>
      <c r="I35" s="3"/>
      <c r="J35" s="3"/>
      <c r="K35" s="3"/>
    </row>
    <row r="36" spans="1:11" s="4" customFormat="1" ht="20" customHeight="1" x14ac:dyDescent="0.2">
      <c r="A36" s="19"/>
      <c r="B36" s="33"/>
      <c r="C36" s="22"/>
      <c r="D36" s="34"/>
      <c r="E36" s="34"/>
      <c r="F36" s="35"/>
      <c r="G36" s="36"/>
      <c r="H36" s="85">
        <f t="shared" si="3"/>
        <v>0</v>
      </c>
      <c r="I36" s="3"/>
      <c r="J36" s="3"/>
      <c r="K36" s="3"/>
    </row>
    <row r="37" spans="1:11" s="4" customFormat="1" ht="20" customHeight="1" thickBot="1" x14ac:dyDescent="0.25">
      <c r="A37" s="19"/>
      <c r="B37" s="33"/>
      <c r="C37" s="22"/>
      <c r="D37" s="34"/>
      <c r="E37" s="34"/>
      <c r="F37" s="35"/>
      <c r="G37" s="36"/>
      <c r="H37" s="85">
        <f t="shared" si="3"/>
        <v>0</v>
      </c>
      <c r="I37" s="3"/>
      <c r="J37" s="3"/>
      <c r="K37" s="3"/>
    </row>
    <row r="38" spans="1:11" s="4" customFormat="1" ht="20" customHeight="1" thickBot="1" x14ac:dyDescent="0.25">
      <c r="A38" s="25" t="s">
        <v>7</v>
      </c>
      <c r="B38" s="26">
        <f t="shared" ref="B38:G38" si="4">SUM(B23:B37)</f>
        <v>0</v>
      </c>
      <c r="C38" s="27">
        <f t="shared" si="4"/>
        <v>0</v>
      </c>
      <c r="D38" s="28">
        <f t="shared" si="4"/>
        <v>0</v>
      </c>
      <c r="E38" s="29">
        <f t="shared" si="4"/>
        <v>0</v>
      </c>
      <c r="F38" s="37">
        <f t="shared" si="4"/>
        <v>0</v>
      </c>
      <c r="G38" s="38">
        <f t="shared" si="4"/>
        <v>0</v>
      </c>
      <c r="H38" s="85">
        <f t="shared" si="3"/>
        <v>0</v>
      </c>
      <c r="I38" s="3"/>
      <c r="J38" s="3"/>
      <c r="K38" s="3"/>
    </row>
    <row r="39" spans="1:11" s="4" customFormat="1" ht="15" customHeight="1" thickBot="1" x14ac:dyDescent="0.25">
      <c r="G39" s="39"/>
      <c r="H39" s="3"/>
      <c r="I39" s="3"/>
      <c r="J39" s="3"/>
      <c r="K39" s="3"/>
    </row>
    <row r="40" spans="1:11" s="4" customFormat="1" ht="25.25" customHeight="1" thickBot="1" x14ac:dyDescent="0.25">
      <c r="A40" s="40" t="s">
        <v>12</v>
      </c>
      <c r="B40" s="26">
        <f t="shared" ref="B40:G40" si="5">B19+B38</f>
        <v>0</v>
      </c>
      <c r="C40" s="27">
        <f t="shared" si="5"/>
        <v>0</v>
      </c>
      <c r="D40" s="28">
        <f t="shared" si="5"/>
        <v>0</v>
      </c>
      <c r="E40" s="29">
        <f t="shared" si="5"/>
        <v>0</v>
      </c>
      <c r="F40" s="37">
        <f t="shared" si="5"/>
        <v>0</v>
      </c>
      <c r="G40" s="38">
        <f t="shared" si="5"/>
        <v>0</v>
      </c>
      <c r="H40" s="85">
        <f t="shared" si="3"/>
        <v>0</v>
      </c>
      <c r="I40" s="3"/>
      <c r="J40" s="3"/>
      <c r="K40" s="3"/>
    </row>
    <row r="41" spans="1:11" s="4" customFormat="1" ht="15" customHeight="1" thickBot="1" x14ac:dyDescent="0.25">
      <c r="H41" s="3"/>
      <c r="I41" s="3"/>
      <c r="J41" s="3"/>
      <c r="K41" s="3"/>
    </row>
    <row r="42" spans="1:11" s="4" customFormat="1" ht="25.25" customHeight="1" thickBot="1" x14ac:dyDescent="0.25">
      <c r="A42" s="41" t="s">
        <v>17</v>
      </c>
      <c r="B42" s="42"/>
      <c r="C42" s="43" t="e">
        <f>C40/$B$40</f>
        <v>#DIV/0!</v>
      </c>
      <c r="D42" s="44" t="e">
        <f>D40/$B$40</f>
        <v>#DIV/0!</v>
      </c>
      <c r="E42" s="45" t="e">
        <f>E40/$B$40</f>
        <v>#DIV/0!</v>
      </c>
      <c r="F42" s="46" t="e">
        <f>F40/$B$40</f>
        <v>#DIV/0!</v>
      </c>
      <c r="G42" s="47" t="e">
        <f>G40/$B$40</f>
        <v>#DIV/0!</v>
      </c>
      <c r="H42" s="84" t="e">
        <f>SUM(C42:G42)</f>
        <v>#DIV/0!</v>
      </c>
      <c r="I42" s="3"/>
      <c r="J42" s="3"/>
      <c r="K42" s="3"/>
    </row>
    <row r="43" spans="1:11" s="4" customFormat="1" ht="25.25" customHeight="1" thickBot="1" x14ac:dyDescent="0.25">
      <c r="A43" s="48" t="s">
        <v>18</v>
      </c>
      <c r="B43" s="49"/>
      <c r="C43" s="43"/>
      <c r="D43" s="44"/>
      <c r="E43" s="45"/>
      <c r="F43" s="46"/>
      <c r="G43" s="47"/>
      <c r="H43" s="84">
        <f>SUM(C43:G43)</f>
        <v>0</v>
      </c>
      <c r="I43" s="3"/>
      <c r="J43" s="3"/>
      <c r="K43" s="3"/>
    </row>
    <row r="44" spans="1:11" s="4" customFormat="1" ht="25.25" customHeight="1" thickBot="1" x14ac:dyDescent="0.25">
      <c r="A44" s="48" t="s">
        <v>16</v>
      </c>
      <c r="B44" s="49"/>
      <c r="C44" s="43" t="e">
        <f>C43-C42</f>
        <v>#DIV/0!</v>
      </c>
      <c r="D44" s="44" t="e">
        <f>D43-D42</f>
        <v>#DIV/0!</v>
      </c>
      <c r="E44" s="45" t="e">
        <f>E43-E42</f>
        <v>#DIV/0!</v>
      </c>
      <c r="F44" s="46" t="e">
        <f>F43-F42</f>
        <v>#DIV/0!</v>
      </c>
      <c r="G44" s="47" t="e">
        <f>G43-G42</f>
        <v>#DIV/0!</v>
      </c>
      <c r="H44" s="84" t="e">
        <f>SUM(C44:G44)</f>
        <v>#DIV/0!</v>
      </c>
      <c r="I44" s="3"/>
      <c r="J44" s="3"/>
      <c r="K44" s="3"/>
    </row>
    <row r="45" spans="1:11" s="4" customFormat="1" ht="15" customHeight="1" x14ac:dyDescent="0.2">
      <c r="A45" s="50"/>
      <c r="B45" s="50"/>
      <c r="C45" s="51"/>
      <c r="D45" s="51"/>
      <c r="E45" s="51"/>
      <c r="F45" s="51"/>
      <c r="G45" s="51"/>
      <c r="H45" s="3"/>
      <c r="I45" s="3"/>
      <c r="J45" s="3"/>
      <c r="K45" s="3"/>
    </row>
    <row r="46" spans="1:11" s="4" customFormat="1" ht="15" customHeight="1" x14ac:dyDescent="0.2">
      <c r="A46" s="50"/>
      <c r="B46" s="50"/>
      <c r="C46" s="51"/>
      <c r="D46" s="51"/>
      <c r="E46" s="51"/>
      <c r="F46" s="51"/>
      <c r="G46" s="51"/>
      <c r="H46" s="3"/>
      <c r="I46" s="3"/>
      <c r="J46" s="3"/>
      <c r="K46" s="3"/>
    </row>
    <row r="47" spans="1:11" s="4" customFormat="1" ht="14.25" customHeight="1" x14ac:dyDescent="0.2">
      <c r="A47" s="7"/>
      <c r="B47" s="52"/>
      <c r="C47" s="7"/>
      <c r="D47" s="7"/>
      <c r="E47" s="7"/>
      <c r="F47" s="7"/>
      <c r="G47" s="7"/>
      <c r="H47" s="3"/>
      <c r="I47" s="3"/>
      <c r="J47" s="3"/>
      <c r="K47" s="3"/>
    </row>
    <row r="48" spans="1:11" s="4" customFormat="1" ht="15" customHeight="1" x14ac:dyDescent="0.2">
      <c r="A48" s="7"/>
      <c r="B48" s="52"/>
      <c r="C48" s="7"/>
      <c r="D48" s="7"/>
      <c r="E48" s="7"/>
      <c r="F48" s="7"/>
      <c r="G48" s="7"/>
      <c r="H48" s="3"/>
      <c r="I48" s="3"/>
      <c r="J48" s="3"/>
      <c r="K48" s="3"/>
    </row>
    <row r="49" spans="1:11" s="4" customFormat="1" ht="15" customHeight="1" x14ac:dyDescent="0.2">
      <c r="A49" s="7"/>
      <c r="B49" s="7"/>
      <c r="C49" s="7"/>
      <c r="D49" s="7"/>
      <c r="E49" s="7"/>
      <c r="F49" s="7"/>
      <c r="G49" s="7"/>
      <c r="H49" s="3"/>
      <c r="I49" s="3"/>
      <c r="J49" s="3"/>
      <c r="K49" s="3"/>
    </row>
    <row r="50" spans="1:11" s="4" customFormat="1" ht="15" customHeight="1" x14ac:dyDescent="0.2">
      <c r="A50" s="7"/>
      <c r="B50" s="7"/>
      <c r="C50" s="7"/>
      <c r="D50" s="7"/>
      <c r="E50" s="7"/>
      <c r="F50" s="7"/>
      <c r="G50" s="7"/>
      <c r="H50" s="3"/>
      <c r="I50" s="3"/>
      <c r="J50" s="3"/>
      <c r="K50" s="3"/>
    </row>
    <row r="51" spans="1:11" s="4" customFormat="1" ht="15" customHeight="1" x14ac:dyDescent="0.2">
      <c r="A51" s="7"/>
      <c r="B51" s="7"/>
      <c r="C51" s="7"/>
      <c r="D51" s="7"/>
      <c r="E51" s="7"/>
      <c r="F51" s="7"/>
      <c r="G51" s="7"/>
      <c r="H51" s="3"/>
      <c r="I51" s="3"/>
      <c r="J51" s="3"/>
      <c r="K51" s="3"/>
    </row>
    <row r="52" spans="1:11" s="4" customFormat="1" ht="15" customHeight="1" x14ac:dyDescent="0.2">
      <c r="A52" s="7"/>
      <c r="B52" s="7"/>
      <c r="C52" s="7"/>
      <c r="D52" s="7"/>
      <c r="E52" s="7"/>
      <c r="F52" s="7"/>
      <c r="G52" s="7"/>
      <c r="H52" s="3"/>
      <c r="I52" s="3"/>
      <c r="J52" s="3"/>
      <c r="K52" s="3"/>
    </row>
    <row r="53" spans="1:11" s="4" customFormat="1" ht="15" customHeight="1" x14ac:dyDescent="0.2">
      <c r="A53" s="7"/>
      <c r="B53" s="7"/>
      <c r="C53" s="7"/>
      <c r="D53" s="7"/>
      <c r="E53" s="7"/>
      <c r="F53" s="7"/>
      <c r="G53" s="7"/>
      <c r="H53" s="3"/>
      <c r="I53" s="3"/>
      <c r="J53" s="3"/>
      <c r="K53" s="3"/>
    </row>
    <row r="54" spans="1:11" s="4" customFormat="1" ht="15" customHeight="1" x14ac:dyDescent="0.2">
      <c r="A54" s="7"/>
      <c r="B54" s="7"/>
      <c r="C54" s="7"/>
      <c r="D54" s="7"/>
      <c r="E54" s="7"/>
      <c r="F54" s="7"/>
      <c r="G54" s="7"/>
      <c r="H54" s="3"/>
      <c r="I54" s="3"/>
      <c r="J54" s="3"/>
      <c r="K54" s="3"/>
    </row>
    <row r="55" spans="1:11" s="4" customFormat="1" ht="15" customHeight="1" x14ac:dyDescent="0.2">
      <c r="A55" s="7"/>
      <c r="B55" s="7"/>
      <c r="C55" s="7"/>
      <c r="D55" s="7"/>
      <c r="E55" s="7"/>
      <c r="F55" s="7"/>
      <c r="G55" s="7"/>
      <c r="H55" s="3"/>
      <c r="I55" s="3"/>
      <c r="J55" s="3"/>
      <c r="K55" s="3"/>
    </row>
    <row r="56" spans="1:11" s="4" customFormat="1" ht="15" customHeight="1" x14ac:dyDescent="0.2">
      <c r="A56" s="7"/>
      <c r="B56" s="7"/>
      <c r="C56" s="7"/>
      <c r="D56" s="7"/>
      <c r="E56" s="7"/>
      <c r="F56" s="7"/>
      <c r="G56" s="7"/>
      <c r="H56" s="3"/>
      <c r="I56" s="3"/>
      <c r="J56" s="3"/>
      <c r="K56" s="3"/>
    </row>
    <row r="57" spans="1:11" s="4" customFormat="1" ht="15" customHeight="1" x14ac:dyDescent="0.2">
      <c r="A57" s="7"/>
      <c r="B57" s="7"/>
      <c r="C57" s="7"/>
      <c r="D57" s="7"/>
      <c r="E57" s="7"/>
      <c r="F57" s="7"/>
      <c r="G57" s="7"/>
      <c r="H57" s="3"/>
      <c r="I57" s="3"/>
      <c r="J57" s="3"/>
      <c r="K57" s="3"/>
    </row>
    <row r="58" spans="1:11" s="4" customFormat="1" ht="15" customHeight="1" x14ac:dyDescent="0.2">
      <c r="A58" s="7"/>
      <c r="B58" s="7"/>
      <c r="C58" s="7"/>
      <c r="D58" s="7"/>
      <c r="E58" s="7"/>
      <c r="F58" s="7"/>
      <c r="G58" s="7"/>
      <c r="H58" s="3"/>
      <c r="I58" s="3"/>
      <c r="J58" s="3"/>
      <c r="K58" s="3"/>
    </row>
    <row r="59" spans="1:11" s="4" customFormat="1" ht="15" customHeight="1" thickBot="1" x14ac:dyDescent="0.25">
      <c r="A59" s="7"/>
      <c r="B59" s="7"/>
      <c r="C59" s="7"/>
      <c r="D59" s="7"/>
      <c r="E59" s="7"/>
      <c r="F59" s="7"/>
      <c r="G59" s="7"/>
      <c r="H59" s="3"/>
      <c r="I59" s="3"/>
      <c r="J59" s="3"/>
      <c r="K59" s="3"/>
    </row>
    <row r="60" spans="1:11" s="4" customFormat="1" ht="30" customHeight="1" thickBot="1" x14ac:dyDescent="0.25">
      <c r="A60" s="7"/>
      <c r="C60" s="8" t="s">
        <v>9</v>
      </c>
      <c r="D60" s="9"/>
      <c r="E60" s="9"/>
      <c r="F60" s="9"/>
      <c r="G60" s="10"/>
      <c r="H60" s="3"/>
      <c r="I60" s="3"/>
      <c r="J60" s="3"/>
      <c r="K60" s="3"/>
    </row>
    <row r="61" spans="1:11" s="4" customFormat="1" ht="35" customHeight="1" thickBot="1" x14ac:dyDescent="0.25">
      <c r="A61" s="53" t="s">
        <v>2</v>
      </c>
      <c r="B61" s="12" t="s">
        <v>3</v>
      </c>
      <c r="C61" s="54" t="str">
        <f>C6</f>
        <v>Cash Equivalents</v>
      </c>
      <c r="D61" s="55" t="str">
        <f>D6</f>
        <v>Income (Bonds)</v>
      </c>
      <c r="E61" s="56" t="str">
        <f>E6</f>
        <v>Growth</v>
      </c>
      <c r="F61" s="57" t="str">
        <f>F6</f>
        <v>Int'l Equity</v>
      </c>
      <c r="G61" s="58" t="str">
        <f>G6</f>
        <v>Aggressive Growth/Misc.</v>
      </c>
      <c r="H61" s="3"/>
      <c r="I61" s="3"/>
      <c r="J61" s="3"/>
      <c r="K61" s="3"/>
    </row>
    <row r="62" spans="1:11" s="4" customFormat="1" ht="15" customHeight="1" x14ac:dyDescent="0.2">
      <c r="A62" s="86"/>
      <c r="B62" s="87"/>
      <c r="C62" s="88"/>
      <c r="D62" s="89"/>
      <c r="E62" s="88"/>
      <c r="F62" s="90"/>
      <c r="G62" s="91"/>
      <c r="H62" s="85">
        <f>SUM(C62:G62)-B62</f>
        <v>0</v>
      </c>
      <c r="I62" s="3"/>
      <c r="J62" s="3"/>
      <c r="K62" s="3"/>
    </row>
    <row r="63" spans="1:11" s="4" customFormat="1" ht="15" customHeight="1" x14ac:dyDescent="0.2">
      <c r="A63" s="86"/>
      <c r="B63" s="87"/>
      <c r="C63" s="88"/>
      <c r="D63" s="89"/>
      <c r="E63" s="88"/>
      <c r="F63" s="90"/>
      <c r="G63" s="91"/>
      <c r="H63" s="85">
        <f>SUM(C63:G63)-B63</f>
        <v>0</v>
      </c>
      <c r="I63" s="3"/>
      <c r="J63" s="3"/>
      <c r="K63" s="3"/>
    </row>
    <row r="64" spans="1:11" s="4" customFormat="1" ht="15" customHeight="1" x14ac:dyDescent="0.2">
      <c r="A64" s="86"/>
      <c r="B64" s="87"/>
      <c r="C64" s="88"/>
      <c r="D64" s="89"/>
      <c r="E64" s="88"/>
      <c r="F64" s="90"/>
      <c r="G64" s="91"/>
      <c r="H64" s="85">
        <f t="shared" ref="H64:H70" si="6">SUM(C64:G64)-B64</f>
        <v>0</v>
      </c>
      <c r="I64" s="3"/>
      <c r="J64" s="3"/>
      <c r="K64" s="3"/>
    </row>
    <row r="65" spans="1:11" s="4" customFormat="1" ht="15" customHeight="1" x14ac:dyDescent="0.2">
      <c r="A65" s="86"/>
      <c r="B65" s="87"/>
      <c r="C65" s="88"/>
      <c r="D65" s="89"/>
      <c r="E65" s="88"/>
      <c r="F65" s="90"/>
      <c r="G65" s="91"/>
      <c r="H65" s="85">
        <f t="shared" si="6"/>
        <v>0</v>
      </c>
      <c r="I65" s="3"/>
      <c r="J65" s="3"/>
      <c r="K65" s="3"/>
    </row>
    <row r="66" spans="1:11" s="4" customFormat="1" ht="15" customHeight="1" x14ac:dyDescent="0.2">
      <c r="A66" s="86"/>
      <c r="B66" s="87"/>
      <c r="C66" s="88"/>
      <c r="D66" s="89"/>
      <c r="E66" s="88"/>
      <c r="F66" s="90"/>
      <c r="G66" s="91"/>
      <c r="H66" s="85">
        <f t="shared" si="6"/>
        <v>0</v>
      </c>
      <c r="I66" s="3"/>
      <c r="J66" s="3"/>
      <c r="K66" s="3"/>
    </row>
    <row r="67" spans="1:11" s="4" customFormat="1" ht="15" customHeight="1" x14ac:dyDescent="0.2">
      <c r="A67" s="86"/>
      <c r="B67" s="87"/>
      <c r="C67" s="88"/>
      <c r="D67" s="89"/>
      <c r="E67" s="88"/>
      <c r="F67" s="90"/>
      <c r="G67" s="91"/>
      <c r="H67" s="85">
        <f t="shared" si="6"/>
        <v>0</v>
      </c>
      <c r="I67" s="3"/>
      <c r="J67" s="3"/>
      <c r="K67" s="3"/>
    </row>
    <row r="68" spans="1:11" s="4" customFormat="1" ht="15" customHeight="1" x14ac:dyDescent="0.2">
      <c r="A68" s="86"/>
      <c r="B68" s="87"/>
      <c r="C68" s="88"/>
      <c r="D68" s="89"/>
      <c r="E68" s="88"/>
      <c r="F68" s="90"/>
      <c r="G68" s="91"/>
      <c r="H68" s="85">
        <f t="shared" si="6"/>
        <v>0</v>
      </c>
      <c r="I68" s="3"/>
      <c r="J68" s="3"/>
      <c r="K68" s="3"/>
    </row>
    <row r="69" spans="1:11" s="4" customFormat="1" ht="15" customHeight="1" x14ac:dyDescent="0.2">
      <c r="A69" s="86"/>
      <c r="B69" s="87"/>
      <c r="C69" s="88"/>
      <c r="D69" s="89"/>
      <c r="E69" s="88"/>
      <c r="F69" s="90"/>
      <c r="G69" s="91"/>
      <c r="H69" s="85">
        <f t="shared" si="6"/>
        <v>0</v>
      </c>
      <c r="I69" s="3"/>
      <c r="J69" s="3"/>
      <c r="K69" s="3"/>
    </row>
    <row r="70" spans="1:11" s="4" customFormat="1" ht="15" customHeight="1" x14ac:dyDescent="0.2">
      <c r="A70" s="86"/>
      <c r="B70" s="87"/>
      <c r="C70" s="88"/>
      <c r="D70" s="89"/>
      <c r="E70" s="88"/>
      <c r="F70" s="90"/>
      <c r="G70" s="91"/>
      <c r="H70" s="85">
        <f t="shared" si="6"/>
        <v>0</v>
      </c>
      <c r="I70" s="3"/>
      <c r="J70" s="3"/>
      <c r="K70" s="3"/>
    </row>
    <row r="71" spans="1:11" s="4" customFormat="1" ht="15" customHeight="1" x14ac:dyDescent="0.2">
      <c r="A71" s="86"/>
      <c r="B71" s="87"/>
      <c r="C71" s="88"/>
      <c r="D71" s="89"/>
      <c r="E71" s="88"/>
      <c r="F71" s="90"/>
      <c r="G71" s="91"/>
      <c r="H71" s="85">
        <f>SUM(C71:G71)-B71</f>
        <v>0</v>
      </c>
      <c r="I71" s="3"/>
      <c r="J71" s="3"/>
      <c r="K71" s="3"/>
    </row>
    <row r="72" spans="1:11" s="4" customFormat="1" ht="15" customHeight="1" x14ac:dyDescent="0.2">
      <c r="A72" s="86"/>
      <c r="B72" s="87"/>
      <c r="C72" s="88"/>
      <c r="D72" s="89"/>
      <c r="E72" s="88"/>
      <c r="F72" s="90"/>
      <c r="G72" s="91"/>
      <c r="H72" s="85">
        <f>SUM(C72:G72)-B72</f>
        <v>0</v>
      </c>
      <c r="I72" s="3"/>
      <c r="J72" s="3"/>
      <c r="K72" s="3"/>
    </row>
    <row r="73" spans="1:11" s="4" customFormat="1" ht="15" customHeight="1" x14ac:dyDescent="0.2">
      <c r="A73" s="86"/>
      <c r="B73" s="87"/>
      <c r="C73" s="88"/>
      <c r="D73" s="89"/>
      <c r="E73" s="88"/>
      <c r="F73" s="90"/>
      <c r="G73" s="91"/>
      <c r="H73" s="85">
        <f>SUM(C73:G73)-B73</f>
        <v>0</v>
      </c>
      <c r="I73" s="3"/>
      <c r="J73" s="3"/>
      <c r="K73" s="3"/>
    </row>
    <row r="74" spans="1:11" s="4" customFormat="1" ht="15" customHeight="1" x14ac:dyDescent="0.2">
      <c r="A74" s="86"/>
      <c r="B74" s="87"/>
      <c r="C74" s="88"/>
      <c r="D74" s="89"/>
      <c r="E74" s="88"/>
      <c r="F74" s="90"/>
      <c r="G74" s="91"/>
      <c r="H74" s="85">
        <f t="shared" ref="H74:H81" si="7">SUM(C74:G74)-B74</f>
        <v>0</v>
      </c>
      <c r="I74" s="3"/>
      <c r="J74" s="3"/>
      <c r="K74" s="3"/>
    </row>
    <row r="75" spans="1:11" s="4" customFormat="1" ht="15" customHeight="1" x14ac:dyDescent="0.2">
      <c r="A75" s="86"/>
      <c r="B75" s="87"/>
      <c r="C75" s="88"/>
      <c r="D75" s="89"/>
      <c r="E75" s="88"/>
      <c r="F75" s="90"/>
      <c r="G75" s="91"/>
      <c r="H75" s="85">
        <f t="shared" si="7"/>
        <v>0</v>
      </c>
      <c r="I75" s="3"/>
      <c r="J75" s="3"/>
      <c r="K75" s="3"/>
    </row>
    <row r="76" spans="1:11" s="4" customFormat="1" ht="15" customHeight="1" x14ac:dyDescent="0.2">
      <c r="A76" s="86"/>
      <c r="B76" s="87"/>
      <c r="C76" s="88"/>
      <c r="D76" s="89"/>
      <c r="E76" s="88"/>
      <c r="F76" s="90"/>
      <c r="G76" s="91"/>
      <c r="H76" s="85">
        <f t="shared" si="7"/>
        <v>0</v>
      </c>
      <c r="I76" s="3"/>
      <c r="J76" s="3"/>
      <c r="K76" s="3"/>
    </row>
    <row r="77" spans="1:11" s="4" customFormat="1" ht="15" customHeight="1" x14ac:dyDescent="0.2">
      <c r="A77" s="86"/>
      <c r="B77" s="87"/>
      <c r="C77" s="88"/>
      <c r="D77" s="89"/>
      <c r="E77" s="88"/>
      <c r="F77" s="90"/>
      <c r="G77" s="91"/>
      <c r="H77" s="85">
        <f t="shared" si="7"/>
        <v>0</v>
      </c>
      <c r="I77" s="3"/>
      <c r="J77" s="3"/>
      <c r="K77" s="3"/>
    </row>
    <row r="78" spans="1:11" s="4" customFormat="1" ht="15" customHeight="1" x14ac:dyDescent="0.2">
      <c r="A78" s="86"/>
      <c r="B78" s="87"/>
      <c r="C78" s="88"/>
      <c r="D78" s="89"/>
      <c r="E78" s="88"/>
      <c r="F78" s="90"/>
      <c r="G78" s="91"/>
      <c r="H78" s="85">
        <f t="shared" si="7"/>
        <v>0</v>
      </c>
      <c r="I78" s="3"/>
      <c r="J78" s="3"/>
      <c r="K78" s="3"/>
    </row>
    <row r="79" spans="1:11" s="4" customFormat="1" ht="15" customHeight="1" x14ac:dyDescent="0.2">
      <c r="A79" s="86"/>
      <c r="B79" s="87"/>
      <c r="C79" s="88"/>
      <c r="D79" s="89"/>
      <c r="E79" s="88"/>
      <c r="F79" s="90"/>
      <c r="G79" s="91"/>
      <c r="H79" s="85">
        <f t="shared" si="7"/>
        <v>0</v>
      </c>
      <c r="I79" s="3"/>
      <c r="J79" s="3"/>
      <c r="K79" s="3"/>
    </row>
    <row r="80" spans="1:11" s="4" customFormat="1" ht="15" customHeight="1" thickBot="1" x14ac:dyDescent="0.25">
      <c r="A80" s="92"/>
      <c r="B80" s="87"/>
      <c r="C80" s="88"/>
      <c r="D80" s="88"/>
      <c r="E80" s="88"/>
      <c r="F80" s="90"/>
      <c r="G80" s="93"/>
      <c r="H80" s="85">
        <f t="shared" si="7"/>
        <v>0</v>
      </c>
      <c r="I80" s="3"/>
      <c r="J80" s="3"/>
      <c r="K80" s="3"/>
    </row>
    <row r="81" spans="1:11" s="4" customFormat="1" ht="20" customHeight="1" thickBot="1" x14ac:dyDescent="0.25">
      <c r="A81" s="60" t="s">
        <v>5</v>
      </c>
      <c r="B81" s="61">
        <f t="shared" ref="B81:G81" si="8">SUM(B62:B80)</f>
        <v>0</v>
      </c>
      <c r="C81" s="62">
        <f t="shared" si="8"/>
        <v>0</v>
      </c>
      <c r="D81" s="63">
        <f t="shared" si="8"/>
        <v>0</v>
      </c>
      <c r="E81" s="64">
        <f t="shared" si="8"/>
        <v>0</v>
      </c>
      <c r="F81" s="65">
        <f t="shared" si="8"/>
        <v>0</v>
      </c>
      <c r="G81" s="66">
        <f t="shared" si="8"/>
        <v>0</v>
      </c>
      <c r="H81" s="85">
        <f t="shared" si="7"/>
        <v>0</v>
      </c>
      <c r="I81" s="3"/>
      <c r="J81" s="3"/>
      <c r="K81" s="3"/>
    </row>
    <row r="82" spans="1:11" s="4" customFormat="1" ht="18.75" customHeight="1" thickBot="1" x14ac:dyDescent="0.25">
      <c r="A82" s="104">
        <f>B81-B19</f>
        <v>0</v>
      </c>
      <c r="H82" s="59"/>
      <c r="I82" s="3"/>
      <c r="J82" s="3"/>
      <c r="K82" s="3"/>
    </row>
    <row r="83" spans="1:11" s="4" customFormat="1" ht="30" customHeight="1" thickBot="1" x14ac:dyDescent="0.25">
      <c r="C83" s="8" t="s">
        <v>9</v>
      </c>
      <c r="D83" s="9"/>
      <c r="E83" s="9"/>
      <c r="F83" s="9"/>
      <c r="G83" s="10"/>
      <c r="H83" s="59"/>
      <c r="I83" s="3"/>
      <c r="J83" s="3"/>
      <c r="K83" s="3"/>
    </row>
    <row r="84" spans="1:11" s="4" customFormat="1" ht="35" customHeight="1" thickBot="1" x14ac:dyDescent="0.25">
      <c r="A84" s="32" t="s">
        <v>6</v>
      </c>
      <c r="B84" s="26" t="s">
        <v>3</v>
      </c>
      <c r="C84" s="54" t="str">
        <f>C6</f>
        <v>Cash Equivalents</v>
      </c>
      <c r="D84" s="55" t="str">
        <f>D6</f>
        <v>Income (Bonds)</v>
      </c>
      <c r="E84" s="56" t="str">
        <f>E6</f>
        <v>Growth</v>
      </c>
      <c r="F84" s="57" t="str">
        <f>F6</f>
        <v>Int'l Equity</v>
      </c>
      <c r="G84" s="58" t="str">
        <f>G6</f>
        <v>Aggressive Growth/Misc.</v>
      </c>
      <c r="H84" s="59"/>
      <c r="I84" s="3"/>
      <c r="J84" s="3"/>
      <c r="K84" s="3"/>
    </row>
    <row r="85" spans="1:11" s="4" customFormat="1" ht="15" customHeight="1" x14ac:dyDescent="0.2">
      <c r="A85" s="94"/>
      <c r="B85" s="95"/>
      <c r="C85" s="96"/>
      <c r="D85" s="97"/>
      <c r="E85" s="97"/>
      <c r="F85" s="98"/>
      <c r="G85" s="99"/>
      <c r="H85" s="85">
        <f t="shared" ref="H85:H99" si="9">SUM(C85:G85)-B85</f>
        <v>0</v>
      </c>
      <c r="I85" s="3"/>
      <c r="J85" s="3"/>
      <c r="K85" s="3"/>
    </row>
    <row r="86" spans="1:11" s="4" customFormat="1" ht="15" customHeight="1" x14ac:dyDescent="0.2">
      <c r="A86" s="86"/>
      <c r="B86" s="100"/>
      <c r="C86" s="89"/>
      <c r="D86" s="101"/>
      <c r="E86" s="101"/>
      <c r="F86" s="102"/>
      <c r="G86" s="103"/>
      <c r="H86" s="85">
        <f t="shared" si="9"/>
        <v>0</v>
      </c>
      <c r="I86" s="3"/>
      <c r="J86" s="3"/>
      <c r="K86" s="3"/>
    </row>
    <row r="87" spans="1:11" s="4" customFormat="1" ht="15" customHeight="1" x14ac:dyDescent="0.2">
      <c r="A87" s="86"/>
      <c r="B87" s="100"/>
      <c r="C87" s="89"/>
      <c r="D87" s="101"/>
      <c r="E87" s="101"/>
      <c r="F87" s="102"/>
      <c r="G87" s="103"/>
      <c r="H87" s="85">
        <f t="shared" si="9"/>
        <v>0</v>
      </c>
      <c r="I87" s="3"/>
      <c r="J87" s="3"/>
      <c r="K87" s="3"/>
    </row>
    <row r="88" spans="1:11" s="4" customFormat="1" ht="15" customHeight="1" x14ac:dyDescent="0.2">
      <c r="A88" s="86"/>
      <c r="B88" s="100"/>
      <c r="C88" s="89"/>
      <c r="D88" s="101"/>
      <c r="E88" s="101"/>
      <c r="F88" s="102"/>
      <c r="G88" s="103"/>
      <c r="H88" s="85">
        <f t="shared" si="9"/>
        <v>0</v>
      </c>
      <c r="I88" s="3"/>
      <c r="J88" s="3"/>
      <c r="K88" s="3"/>
    </row>
    <row r="89" spans="1:11" s="4" customFormat="1" ht="15" customHeight="1" x14ac:dyDescent="0.2">
      <c r="A89" s="86"/>
      <c r="B89" s="100"/>
      <c r="C89" s="89"/>
      <c r="D89" s="101"/>
      <c r="E89" s="101"/>
      <c r="F89" s="102"/>
      <c r="G89" s="103"/>
      <c r="H89" s="85">
        <f t="shared" si="9"/>
        <v>0</v>
      </c>
      <c r="I89" s="3"/>
      <c r="J89" s="3"/>
      <c r="K89" s="3"/>
    </row>
    <row r="90" spans="1:11" s="4" customFormat="1" ht="15" customHeight="1" x14ac:dyDescent="0.2">
      <c r="A90" s="86"/>
      <c r="B90" s="100"/>
      <c r="C90" s="89"/>
      <c r="D90" s="101"/>
      <c r="E90" s="101"/>
      <c r="F90" s="102"/>
      <c r="G90" s="103"/>
      <c r="H90" s="85">
        <f t="shared" si="9"/>
        <v>0</v>
      </c>
      <c r="I90" s="3"/>
      <c r="J90" s="3"/>
      <c r="K90" s="3"/>
    </row>
    <row r="91" spans="1:11" s="4" customFormat="1" ht="15" customHeight="1" x14ac:dyDescent="0.2">
      <c r="A91" s="86"/>
      <c r="B91" s="100"/>
      <c r="C91" s="89"/>
      <c r="D91" s="101"/>
      <c r="E91" s="101"/>
      <c r="F91" s="102"/>
      <c r="G91" s="103"/>
      <c r="H91" s="85">
        <f t="shared" si="9"/>
        <v>0</v>
      </c>
      <c r="I91" s="3"/>
      <c r="J91" s="3"/>
      <c r="K91" s="3"/>
    </row>
    <row r="92" spans="1:11" s="4" customFormat="1" ht="15" customHeight="1" x14ac:dyDescent="0.2">
      <c r="A92" s="86"/>
      <c r="B92" s="100"/>
      <c r="C92" s="89"/>
      <c r="D92" s="101"/>
      <c r="E92" s="101"/>
      <c r="F92" s="102"/>
      <c r="G92" s="103"/>
      <c r="H92" s="85">
        <f t="shared" si="9"/>
        <v>0</v>
      </c>
      <c r="I92" s="3"/>
      <c r="J92" s="3"/>
      <c r="K92" s="3"/>
    </row>
    <row r="93" spans="1:11" s="4" customFormat="1" ht="15" customHeight="1" x14ac:dyDescent="0.2">
      <c r="A93" s="86"/>
      <c r="B93" s="100"/>
      <c r="C93" s="89"/>
      <c r="D93" s="101"/>
      <c r="E93" s="101"/>
      <c r="F93" s="102"/>
      <c r="G93" s="103"/>
      <c r="H93" s="85">
        <f t="shared" si="9"/>
        <v>0</v>
      </c>
      <c r="I93" s="3"/>
      <c r="J93" s="3"/>
      <c r="K93" s="3"/>
    </row>
    <row r="94" spans="1:11" s="4" customFormat="1" ht="15" customHeight="1" x14ac:dyDescent="0.2">
      <c r="A94" s="86"/>
      <c r="B94" s="100"/>
      <c r="C94" s="89"/>
      <c r="D94" s="101"/>
      <c r="E94" s="101"/>
      <c r="F94" s="102"/>
      <c r="G94" s="103"/>
      <c r="H94" s="85">
        <f t="shared" si="9"/>
        <v>0</v>
      </c>
      <c r="I94" s="3"/>
      <c r="J94" s="3"/>
      <c r="K94" s="3"/>
    </row>
    <row r="95" spans="1:11" s="4" customFormat="1" ht="15" customHeight="1" x14ac:dyDescent="0.2">
      <c r="A95" s="86"/>
      <c r="B95" s="100"/>
      <c r="C95" s="89"/>
      <c r="D95" s="101"/>
      <c r="E95" s="101"/>
      <c r="F95" s="102"/>
      <c r="G95" s="103"/>
      <c r="H95" s="85">
        <f t="shared" si="9"/>
        <v>0</v>
      </c>
      <c r="I95" s="3"/>
      <c r="J95" s="3"/>
      <c r="K95" s="3"/>
    </row>
    <row r="96" spans="1:11" s="4" customFormat="1" ht="15" customHeight="1" thickBot="1" x14ac:dyDescent="0.25">
      <c r="A96" s="86"/>
      <c r="B96" s="100"/>
      <c r="C96" s="89"/>
      <c r="D96" s="101"/>
      <c r="E96" s="101"/>
      <c r="F96" s="102"/>
      <c r="G96" s="103"/>
      <c r="H96" s="85">
        <f t="shared" si="9"/>
        <v>0</v>
      </c>
      <c r="I96" s="3"/>
      <c r="J96" s="3"/>
      <c r="K96" s="3"/>
    </row>
    <row r="97" spans="1:11" s="4" customFormat="1" ht="20" customHeight="1" thickBot="1" x14ac:dyDescent="0.25">
      <c r="A97" s="67" t="s">
        <v>7</v>
      </c>
      <c r="B97" s="26">
        <f t="shared" ref="B97:G97" si="10">SUM(B85:B96)</f>
        <v>0</v>
      </c>
      <c r="C97" s="68">
        <f t="shared" si="10"/>
        <v>0</v>
      </c>
      <c r="D97" s="69">
        <f t="shared" si="10"/>
        <v>0</v>
      </c>
      <c r="E97" s="70">
        <f t="shared" si="10"/>
        <v>0</v>
      </c>
      <c r="F97" s="71">
        <f t="shared" si="10"/>
        <v>0</v>
      </c>
      <c r="G97" s="72">
        <f t="shared" si="10"/>
        <v>0</v>
      </c>
      <c r="H97" s="85">
        <f t="shared" si="9"/>
        <v>0</v>
      </c>
      <c r="I97" s="3"/>
      <c r="J97" s="3"/>
      <c r="K97" s="3"/>
    </row>
    <row r="98" spans="1:11" s="4" customFormat="1" ht="15" customHeight="1" thickBot="1" x14ac:dyDescent="0.25">
      <c r="A98" s="73">
        <f>B97-B38</f>
        <v>0</v>
      </c>
      <c r="B98" s="73"/>
      <c r="C98" s="73"/>
      <c r="D98" s="73"/>
      <c r="E98" s="73"/>
      <c r="F98" s="73"/>
      <c r="G98" s="73"/>
      <c r="H98" s="59"/>
      <c r="I98" s="3"/>
      <c r="J98" s="3"/>
      <c r="K98" s="3"/>
    </row>
    <row r="99" spans="1:11" s="4" customFormat="1" ht="25.25" customHeight="1" thickBot="1" x14ac:dyDescent="0.25">
      <c r="A99" s="74" t="s">
        <v>8</v>
      </c>
      <c r="B99" s="26">
        <f t="shared" ref="B99:G99" si="11">B81+B97</f>
        <v>0</v>
      </c>
      <c r="C99" s="68">
        <f t="shared" si="11"/>
        <v>0</v>
      </c>
      <c r="D99" s="69">
        <f t="shared" si="11"/>
        <v>0</v>
      </c>
      <c r="E99" s="75">
        <f t="shared" si="11"/>
        <v>0</v>
      </c>
      <c r="F99" s="37">
        <f t="shared" si="11"/>
        <v>0</v>
      </c>
      <c r="G99" s="31">
        <f t="shared" si="11"/>
        <v>0</v>
      </c>
      <c r="H99" s="85">
        <f t="shared" si="9"/>
        <v>0</v>
      </c>
      <c r="I99" s="3"/>
      <c r="J99" s="3"/>
      <c r="K99" s="3"/>
    </row>
    <row r="100" spans="1:11" s="4" customFormat="1" ht="15" customHeight="1" thickBot="1" x14ac:dyDescent="0.25">
      <c r="A100" s="3"/>
      <c r="B100" s="3"/>
      <c r="C100" s="3"/>
      <c r="D100" s="3"/>
      <c r="E100" s="3"/>
      <c r="F100" s="3"/>
      <c r="G100" s="3"/>
      <c r="H100" s="59"/>
      <c r="I100" s="3"/>
      <c r="J100" s="3"/>
      <c r="K100" s="3"/>
    </row>
    <row r="101" spans="1:11" s="4" customFormat="1" ht="25.25" customHeight="1" thickBot="1" x14ac:dyDescent="0.25">
      <c r="A101" s="41" t="s">
        <v>19</v>
      </c>
      <c r="B101" s="42"/>
      <c r="C101" s="76" t="e">
        <f>(C$81+C$97)/($B$99)</f>
        <v>#DIV/0!</v>
      </c>
      <c r="D101" s="77" t="e">
        <f>(D$81+D$97)/($B$99)</f>
        <v>#DIV/0!</v>
      </c>
      <c r="E101" s="78" t="e">
        <f>(E$81+E$97)/($B$99)</f>
        <v>#DIV/0!</v>
      </c>
      <c r="F101" s="46" t="e">
        <f>(F$81+F$97)/($B$99)</f>
        <v>#DIV/0!</v>
      </c>
      <c r="G101" s="47" t="e">
        <f>(G$81+G$97)/($B$99)</f>
        <v>#DIV/0!</v>
      </c>
      <c r="H101" s="84" t="e">
        <f>SUM(C101:G101)</f>
        <v>#DIV/0!</v>
      </c>
      <c r="I101" s="3"/>
      <c r="J101" s="3"/>
      <c r="K101" s="3"/>
    </row>
    <row r="102" spans="1:11" s="4" customFormat="1" ht="25.25" customHeight="1" thickBot="1" x14ac:dyDescent="0.25">
      <c r="A102" s="48" t="s">
        <v>18</v>
      </c>
      <c r="B102" s="49"/>
      <c r="C102" s="76">
        <f>C43</f>
        <v>0</v>
      </c>
      <c r="D102" s="77">
        <f>D43</f>
        <v>0</v>
      </c>
      <c r="E102" s="78">
        <f>E43</f>
        <v>0</v>
      </c>
      <c r="F102" s="46">
        <f>F43</f>
        <v>0</v>
      </c>
      <c r="G102" s="47">
        <f>G43</f>
        <v>0</v>
      </c>
      <c r="H102" s="84">
        <f>SUM(C102:G102)</f>
        <v>0</v>
      </c>
      <c r="I102" s="3"/>
      <c r="J102" s="3"/>
      <c r="K102" s="3"/>
    </row>
    <row r="103" spans="1:11" s="4" customFormat="1" ht="10" customHeight="1" x14ac:dyDescent="0.2">
      <c r="A103" s="7"/>
      <c r="B103" s="52"/>
      <c r="C103" s="7"/>
      <c r="D103" s="79"/>
      <c r="E103" s="7"/>
      <c r="F103" s="7"/>
      <c r="G103" s="7"/>
      <c r="H103" s="3"/>
      <c r="I103" s="3"/>
      <c r="J103" s="3"/>
      <c r="K103" s="3"/>
    </row>
    <row r="104" spans="1:11" s="4" customFormat="1" x14ac:dyDescent="0.2">
      <c r="A104" s="80"/>
      <c r="B104" s="81" t="s">
        <v>14</v>
      </c>
      <c r="C104" s="82"/>
      <c r="D104" s="79"/>
      <c r="E104" s="7"/>
      <c r="F104" s="7"/>
      <c r="G104" s="7"/>
      <c r="H104" s="3"/>
      <c r="I104" s="3"/>
      <c r="J104" s="3"/>
      <c r="K104" s="3"/>
    </row>
    <row r="105" spans="1:11" s="4" customFormat="1" ht="6" customHeight="1" x14ac:dyDescent="0.2">
      <c r="A105" s="82"/>
      <c r="B105" s="81"/>
      <c r="C105" s="82"/>
      <c r="D105" s="79"/>
      <c r="E105" s="7"/>
      <c r="F105" s="7"/>
      <c r="G105" s="7"/>
      <c r="H105" s="3"/>
      <c r="I105" s="3"/>
      <c r="J105" s="3"/>
      <c r="K105" s="3"/>
    </row>
    <row r="106" spans="1:11" s="4" customFormat="1" x14ac:dyDescent="0.2">
      <c r="A106" s="83"/>
      <c r="B106" s="81" t="s">
        <v>15</v>
      </c>
      <c r="C106" s="82"/>
      <c r="D106" s="7"/>
      <c r="E106" s="7"/>
      <c r="F106" s="7"/>
      <c r="G106" s="7"/>
      <c r="H106" s="3"/>
      <c r="I106" s="3"/>
      <c r="J106" s="3"/>
      <c r="K106" s="3"/>
    </row>
    <row r="107" spans="1:11" s="4" customFormat="1" x14ac:dyDescent="0.2">
      <c r="A107" s="7"/>
      <c r="B107" s="52"/>
      <c r="C107" s="7"/>
      <c r="D107" s="7"/>
      <c r="E107" s="7"/>
      <c r="F107" s="7"/>
      <c r="G107" s="7"/>
      <c r="H107" s="3"/>
      <c r="I107" s="3"/>
      <c r="J107" s="3"/>
      <c r="K107" s="3"/>
    </row>
    <row r="108" spans="1:11" s="4" customFormat="1" x14ac:dyDescent="0.2">
      <c r="A108" s="7"/>
      <c r="B108" s="52"/>
      <c r="C108" s="7"/>
      <c r="D108" s="7"/>
      <c r="E108" s="7"/>
      <c r="F108" s="7"/>
      <c r="G108" s="7"/>
      <c r="H108" s="3"/>
      <c r="I108" s="3"/>
      <c r="J108" s="3"/>
      <c r="K108" s="3"/>
    </row>
    <row r="109" spans="1:11" s="4" customFormat="1" x14ac:dyDescent="0.2">
      <c r="A109" s="7"/>
      <c r="B109" s="52"/>
      <c r="C109" s="7"/>
      <c r="D109" s="7"/>
      <c r="E109" s="7"/>
      <c r="F109" s="7"/>
      <c r="G109" s="7"/>
      <c r="H109" s="3"/>
      <c r="I109" s="3"/>
      <c r="J109" s="3"/>
      <c r="K109" s="3"/>
    </row>
    <row r="110" spans="1:11" s="4" customFormat="1" x14ac:dyDescent="0.2">
      <c r="A110" s="7"/>
      <c r="B110" s="52"/>
      <c r="C110" s="7"/>
      <c r="D110" s="7"/>
      <c r="E110" s="7"/>
      <c r="F110" s="7"/>
      <c r="G110" s="7"/>
      <c r="H110" s="3"/>
      <c r="I110" s="3"/>
      <c r="J110" s="3"/>
      <c r="K110" s="3"/>
    </row>
    <row r="111" spans="1:11" s="4" customFormat="1" x14ac:dyDescent="0.2">
      <c r="A111" s="7"/>
      <c r="B111" s="52"/>
      <c r="C111" s="7"/>
      <c r="D111" s="7"/>
      <c r="E111" s="7"/>
      <c r="F111" s="7"/>
      <c r="G111" s="7"/>
      <c r="H111" s="3"/>
      <c r="I111" s="3"/>
      <c r="J111" s="3"/>
      <c r="K111" s="3"/>
    </row>
    <row r="112" spans="1:11" s="4" customFormat="1" x14ac:dyDescent="0.2">
      <c r="A112" s="7"/>
      <c r="B112" s="52"/>
      <c r="C112" s="7"/>
      <c r="D112" s="7"/>
      <c r="E112" s="7"/>
      <c r="F112" s="7"/>
      <c r="G112" s="7"/>
      <c r="H112" s="3"/>
      <c r="I112" s="3"/>
      <c r="J112" s="3"/>
      <c r="K112" s="3"/>
    </row>
    <row r="113" spans="1:11" s="4" customFormat="1" x14ac:dyDescent="0.2">
      <c r="A113" s="7"/>
      <c r="B113" s="52"/>
      <c r="C113" s="7"/>
      <c r="D113" s="7"/>
      <c r="E113" s="7"/>
      <c r="F113" s="7"/>
      <c r="G113" s="7"/>
      <c r="H113" s="3"/>
      <c r="I113" s="3"/>
      <c r="J113" s="3"/>
      <c r="K113" s="3"/>
    </row>
    <row r="114" spans="1:11" s="4" customFormat="1" x14ac:dyDescent="0.2">
      <c r="A114" s="7"/>
      <c r="B114" s="52"/>
      <c r="C114" s="7"/>
      <c r="D114" s="7"/>
      <c r="E114" s="7"/>
      <c r="F114" s="7"/>
      <c r="G114" s="7"/>
      <c r="H114" s="3"/>
      <c r="I114" s="3"/>
      <c r="J114" s="3"/>
      <c r="K114" s="3"/>
    </row>
    <row r="115" spans="1:11" s="4" customFormat="1" x14ac:dyDescent="0.2">
      <c r="A115" s="7"/>
      <c r="B115" s="52"/>
      <c r="C115" s="7"/>
      <c r="D115" s="7"/>
      <c r="E115" s="7"/>
      <c r="F115" s="7"/>
      <c r="G115" s="7"/>
      <c r="H115" s="3"/>
      <c r="I115" s="3"/>
      <c r="J115" s="3"/>
      <c r="K115" s="3"/>
    </row>
    <row r="116" spans="1:11" s="4" customFormat="1" x14ac:dyDescent="0.2">
      <c r="A116" s="7"/>
      <c r="B116" s="52"/>
      <c r="C116" s="7"/>
      <c r="D116" s="7"/>
      <c r="E116" s="7"/>
      <c r="F116" s="7"/>
      <c r="G116" s="7"/>
      <c r="H116" s="3"/>
      <c r="I116" s="3"/>
      <c r="J116" s="3"/>
      <c r="K116" s="3"/>
    </row>
    <row r="117" spans="1:11" s="4" customFormat="1" x14ac:dyDescent="0.2">
      <c r="A117" s="7"/>
      <c r="B117" s="52"/>
      <c r="C117" s="7"/>
      <c r="D117" s="7"/>
      <c r="E117" s="7"/>
      <c r="F117" s="7"/>
      <c r="G117" s="7"/>
      <c r="H117" s="3"/>
      <c r="I117" s="3"/>
      <c r="J117" s="3"/>
      <c r="K117" s="3"/>
    </row>
    <row r="118" spans="1:11" s="4" customFormat="1" x14ac:dyDescent="0.2">
      <c r="A118" s="7"/>
      <c r="B118" s="52"/>
      <c r="C118" s="7"/>
      <c r="D118" s="7"/>
      <c r="E118" s="7"/>
      <c r="F118" s="7"/>
      <c r="G118" s="7"/>
      <c r="H118" s="3"/>
      <c r="I118" s="3"/>
      <c r="J118" s="3"/>
      <c r="K118" s="3"/>
    </row>
    <row r="119" spans="1:11" s="4" customFormat="1" x14ac:dyDescent="0.2">
      <c r="A119" s="7"/>
      <c r="B119" s="52"/>
      <c r="C119" s="7"/>
      <c r="D119" s="7"/>
      <c r="E119" s="7"/>
      <c r="F119" s="7"/>
      <c r="G119" s="7"/>
      <c r="H119" s="3"/>
      <c r="I119" s="3"/>
      <c r="J119" s="3"/>
      <c r="K119" s="3"/>
    </row>
    <row r="120" spans="1:11" s="4" customFormat="1" x14ac:dyDescent="0.2">
      <c r="A120" s="7"/>
      <c r="B120" s="52"/>
      <c r="C120" s="7"/>
      <c r="D120" s="7"/>
      <c r="E120" s="7"/>
      <c r="F120" s="7"/>
      <c r="G120" s="7"/>
      <c r="H120" s="3"/>
      <c r="I120" s="3"/>
      <c r="J120" s="3"/>
      <c r="K120" s="3"/>
    </row>
    <row r="121" spans="1:11" s="4" customFormat="1" x14ac:dyDescent="0.2">
      <c r="A121" s="7"/>
      <c r="B121" s="52"/>
      <c r="C121" s="7"/>
      <c r="D121" s="7"/>
      <c r="E121" s="7"/>
      <c r="F121" s="7"/>
      <c r="G121" s="7"/>
      <c r="H121" s="3"/>
      <c r="I121" s="3"/>
      <c r="J121" s="3"/>
      <c r="K121" s="3"/>
    </row>
    <row r="122" spans="1:11" s="4" customFormat="1" x14ac:dyDescent="0.2">
      <c r="A122" s="197"/>
      <c r="B122" s="52"/>
      <c r="C122" s="7"/>
      <c r="D122" s="7"/>
      <c r="E122" s="7"/>
      <c r="F122" s="7"/>
      <c r="G122" s="7"/>
      <c r="H122" s="3"/>
      <c r="I122" s="3"/>
      <c r="J122" s="3"/>
      <c r="K122" s="3"/>
    </row>
    <row r="123" spans="1:11" s="4" customFormat="1" x14ac:dyDescent="0.2">
      <c r="A123" s="7"/>
      <c r="B123" s="52"/>
      <c r="C123" s="7"/>
      <c r="D123" s="7"/>
      <c r="E123" s="7"/>
      <c r="F123" s="7"/>
      <c r="G123" s="7"/>
      <c r="H123" s="3"/>
      <c r="I123" s="3"/>
      <c r="J123" s="3"/>
      <c r="K123" s="3"/>
    </row>
    <row r="124" spans="1:11" s="4" customFormat="1" x14ac:dyDescent="0.2">
      <c r="A124" s="7"/>
      <c r="B124" s="52"/>
      <c r="C124" s="7"/>
      <c r="D124" s="7"/>
      <c r="E124" s="7"/>
      <c r="F124" s="7"/>
      <c r="G124" s="7"/>
      <c r="H124" s="3"/>
      <c r="I124" s="3"/>
      <c r="J124" s="3"/>
      <c r="K124" s="3"/>
    </row>
    <row r="125" spans="1:11" s="4" customFormat="1" x14ac:dyDescent="0.2">
      <c r="A125" s="7"/>
      <c r="B125" s="52"/>
      <c r="C125" s="7"/>
      <c r="D125" s="7"/>
      <c r="E125" s="7"/>
      <c r="F125" s="7"/>
      <c r="G125" s="7"/>
      <c r="H125" s="3"/>
      <c r="I125" s="3"/>
      <c r="J125" s="3"/>
      <c r="K125" s="3"/>
    </row>
    <row r="126" spans="1:11" s="4" customFormat="1" x14ac:dyDescent="0.2">
      <c r="A126" s="7"/>
      <c r="B126" s="52"/>
      <c r="C126" s="7"/>
      <c r="D126" s="7"/>
      <c r="E126" s="7"/>
      <c r="F126" s="7"/>
      <c r="G126" s="7"/>
      <c r="H126" s="3"/>
      <c r="I126" s="3"/>
      <c r="J126" s="3"/>
      <c r="K126" s="3"/>
    </row>
    <row r="127" spans="1:11" s="4" customFormat="1" x14ac:dyDescent="0.2">
      <c r="A127" s="7"/>
      <c r="B127" s="52"/>
      <c r="C127" s="7"/>
      <c r="D127" s="7"/>
      <c r="E127" s="7"/>
      <c r="F127" s="7"/>
      <c r="G127" s="7"/>
      <c r="H127" s="3"/>
      <c r="I127" s="3"/>
      <c r="J127" s="3"/>
      <c r="K127" s="3"/>
    </row>
    <row r="128" spans="1:11" x14ac:dyDescent="0.2">
      <c r="A128" s="7"/>
      <c r="B128" s="52"/>
      <c r="C128" s="7"/>
      <c r="D128" s="7"/>
      <c r="E128" s="7"/>
      <c r="F128" s="7"/>
      <c r="G128" s="7"/>
    </row>
  </sheetData>
  <phoneticPr fontId="0" type="noConversion"/>
  <printOptions gridLinesSet="0"/>
  <pageMargins left="0.5" right="0" top="0.25" bottom="0" header="0.5" footer="0.2"/>
  <pageSetup orientation="portrait" horizontalDpi="300"/>
  <headerFooter alignWithMargins="0">
    <oddFooter>&amp;R&amp;"Symbol,Regular"&amp;8ã&amp;"Times New Roman,Regular" 1997 - 2006 Toolsformoney.com</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Input</vt:lpstr>
      <vt:lpstr>Mix Calculator</vt:lpstr>
      <vt:lpstr>Asset Allocator &amp; Risk Quest.</vt:lpstr>
      <vt:lpstr>Asset Allocator</vt:lpstr>
      <vt:lpstr>'Asset Allocator &amp; Risk Quest.'!Print_Area</vt:lpstr>
    </vt:vector>
  </TitlesOfParts>
  <Manager/>
  <Company>White Lighthouse Investment Management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Risk Profilor and Asset Allocator</dc:title>
  <dc:subject>Financial Planning Software</dc:subject>
  <dc:creator>Lachowitz</dc:creator>
  <cp:keywords>Financial Planning Software</cp:keywords>
  <dc:description/>
  <cp:lastModifiedBy>Microsoft Office User</cp:lastModifiedBy>
  <cp:lastPrinted>2007-04-17T12:51:55Z</cp:lastPrinted>
  <dcterms:created xsi:type="dcterms:W3CDTF">1996-12-18T22:23:13Z</dcterms:created>
  <dcterms:modified xsi:type="dcterms:W3CDTF">2021-08-30T17:37:56Z</dcterms:modified>
  <cp:category>Financial Planning Software</cp:category>
</cp:coreProperties>
</file>